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80" windowHeight="7995" activeTab="1"/>
  </bookViews>
  <sheets>
    <sheet name="HEIZ RED" sheetId="1" r:id="rId1"/>
    <sheet name="STROM RED" sheetId="2" r:id="rId2"/>
    <sheet name="Wasser RED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<sst xmlns="http://schemas.openxmlformats.org/spreadsheetml/2006/main" count="126" uniqueCount="51">
  <si>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</si>
  <si>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</si>
  <si>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</si>
  <si>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</si>
  <si>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</si>
  <si>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</si>
  <si>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</si>
  <si>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</si>
  <si>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</si>
  <si>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1995/97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</si>
  <si>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</si>
  <si>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</si>
  <si>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</si>
  <si>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</si>
  <si>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</si>
  <si>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</si>
  <si>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</si>
  <si>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</si>
  <si>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</si>
  <si>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</si>
  <si>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</si>
  <si>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Heizenergie -Erdgas-</t>
  </si>
  <si>
    <t xml:space="preserve">  Ergebnisse der Surheider Schule</t>
  </si>
  <si>
    <t>1996/98</t>
  </si>
  <si>
    <t>Ergebnisse der Surheider Schule</t>
  </si>
  <si>
    <t>Ergebnisse der Surheider-Schule</t>
  </si>
  <si>
    <t>1995/98</t>
  </si>
  <si>
    <t>95-97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</si>
  <si>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</si>
  <si>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</si>
  <si>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</si>
  <si>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</si>
  <si>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</si>
  <si>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</si>
  <si>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</si>
  <si>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</si>
  <si>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</si>
  <si>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</si>
  <si>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</si>
  <si>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</si>
  <si>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Seestadt Immobilien</t>
  </si>
  <si>
    <t>aktuell</t>
  </si>
  <si>
    <t>RED 2003 -10%</t>
  </si>
  <si>
    <t>RED 2004 -7%</t>
  </si>
  <si>
    <t>in 2003 -20%</t>
  </si>
  <si>
    <t>in 2013 -6%</t>
  </si>
  <si>
    <t>Reduzierung</t>
  </si>
  <si>
    <t>Faktor: 40</t>
  </si>
  <si>
    <t>Reduzierung 2015 -7%</t>
  </si>
  <si>
    <t>RED 2017 -5%</t>
  </si>
  <si>
    <t>Reduzierung 2017 -1%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</si>
</sst>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#,##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8.5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" fillId="38" borderId="4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8" borderId="41" xfId="0" applyNumberFormat="1" applyFont="1" applyFill="1" applyBorder="1" applyAlignment="1">
      <alignment/>
    </xf>
    <xf numFmtId="3" fontId="1" fillId="38" borderId="42" xfId="0" applyNumberFormat="1" applyFont="1" applyFill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0" fontId="0" fillId="35" borderId="45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3" fontId="0" fillId="38" borderId="42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6" borderId="47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17" fontId="0" fillId="35" borderId="27" xfId="0" applyNumberFormat="1" applyFont="1" applyFill="1" applyBorder="1" applyAlignment="1">
      <alignment horizontal="center"/>
    </xf>
    <xf numFmtId="17" fontId="0" fillId="35" borderId="48" xfId="0" applyNumberFormat="1" applyFont="1" applyFill="1" applyBorder="1" applyAlignment="1">
      <alignment horizontal="center"/>
    </xf>
    <xf numFmtId="17" fontId="0" fillId="35" borderId="49" xfId="0" applyNumberFormat="1" applyFont="1" applyFill="1" applyBorder="1" applyAlignment="1">
      <alignment horizontal="center"/>
    </xf>
    <xf numFmtId="16" fontId="0" fillId="35" borderId="5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2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" fontId="6" fillId="37" borderId="0" xfId="0" applyNumberFormat="1" applyFont="1" applyFill="1" applyBorder="1" applyAlignment="1">
      <alignment horizontal="left"/>
    </xf>
    <xf numFmtId="0" fontId="0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38" borderId="4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0" fillId="34" borderId="55" xfId="0" applyNumberFormat="1" applyFont="1" applyFill="1" applyBorder="1" applyAlignment="1">
      <alignment/>
    </xf>
    <xf numFmtId="3" fontId="0" fillId="34" borderId="56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17" fontId="8" fillId="37" borderId="0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/>
    </xf>
    <xf numFmtId="3" fontId="0" fillId="0" borderId="57" xfId="0" applyNumberFormat="1" applyFont="1" applyBorder="1" applyAlignment="1">
      <alignment/>
    </xf>
    <xf numFmtId="3" fontId="0" fillId="38" borderId="43" xfId="0" applyNumberFormat="1" applyFont="1" applyFill="1" applyBorder="1" applyAlignment="1">
      <alignment/>
    </xf>
    <xf numFmtId="0" fontId="0" fillId="16" borderId="22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left"/>
    </xf>
    <xf numFmtId="0" fontId="52" fillId="0" borderId="0" xfId="0" applyFont="1" applyAlignment="1">
      <alignment/>
    </xf>
    <xf numFmtId="17" fontId="0" fillId="35" borderId="58" xfId="0" applyNumberFormat="1" applyFont="1" applyFill="1" applyBorder="1" applyAlignment="1">
      <alignment horizontal="center"/>
    </xf>
    <xf numFmtId="17" fontId="0" fillId="35" borderId="59" xfId="0" applyNumberFormat="1" applyFont="1" applyFill="1" applyBorder="1" applyAlignment="1">
      <alignment horizontal="center"/>
    </xf>
    <xf numFmtId="17" fontId="0" fillId="35" borderId="60" xfId="0" applyNumberFormat="1" applyFont="1" applyFill="1" applyBorder="1" applyAlignment="1">
      <alignment horizontal="center"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1" fillId="40" borderId="0" xfId="0" applyNumberFormat="1" applyFont="1" applyFill="1" applyAlignment="1">
      <alignment/>
    </xf>
    <xf numFmtId="0" fontId="0" fillId="41" borderId="51" xfId="0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0" fillId="16" borderId="51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40" borderId="51" xfId="0" applyFont="1" applyFill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3" fontId="1" fillId="42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025"/>
          <c:y val="0.022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"/>
          <c:y val="0.12125"/>
          <c:w val="0.940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'HEIZ RED'!$C$13</c:f>
              <c:strCache>
                <c:ptCount val="1"/>
                <c:pt idx="0">
                  <c:v>1995/98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'HEIZ RED'!$A$14:$A$25</c:f>
              <c:strCache/>
            </c:strRef>
          </c:cat>
          <c:val>
            <c:numRef>
              <c:f>'HEIZ RED'!$C$14:$C$25</c:f>
              <c:numCache/>
            </c:numRef>
          </c:val>
          <c:smooth val="0"/>
        </c:ser>
        <c:ser>
          <c:idx val="1"/>
          <c:order val="1"/>
          <c:tx>
            <c:strRef>
              <c:f>'HEIZ RED'!$D$13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'HEIZ RED'!$A$14:$A$25</c:f>
              <c:strCache/>
            </c:strRef>
          </c:cat>
          <c:val>
            <c:numRef>
              <c:f>'HEIZ RED'!$I$14:$I$25</c:f>
              <c:numCache/>
            </c:numRef>
          </c:val>
          <c:smooth val="0"/>
        </c:ser>
        <c:marker val="1"/>
        <c:axId val="49206612"/>
        <c:axId val="40206325"/>
      </c:lineChart>
      <c:catAx>
        <c:axId val="49206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6325"/>
        <c:crosses val="autoZero"/>
        <c:auto val="1"/>
        <c:lblOffset val="100"/>
        <c:tickLblSkip val="1"/>
        <c:noMultiLvlLbl val="0"/>
      </c:catAx>
      <c:valAx>
        <c:axId val="4020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6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89525"/>
          <c:w val="0.279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elektrischer Energie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"/>
          <c:y val="0.135"/>
          <c:w val="0.912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'STROM RED'!$E$9</c:f>
              <c:strCache>
                <c:ptCount val="1"/>
                <c:pt idx="0">
                  <c:v>1996/98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'STROM RED'!$A$10:$A$21</c:f>
              <c:strCache/>
            </c:strRef>
          </c:cat>
          <c:val>
            <c:numRef>
              <c:f>'STROM RED'!$E$10:$E$21</c:f>
              <c:numCache/>
            </c:numRef>
          </c:val>
          <c:smooth val="0"/>
        </c:ser>
        <c:ser>
          <c:idx val="1"/>
          <c:order val="1"/>
          <c:tx>
            <c:strRef>
              <c:f>'STROM RED'!$G$9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'STROM RED'!$A$10:$A$21</c:f>
              <c:strCache/>
            </c:strRef>
          </c:cat>
          <c:val>
            <c:numRef>
              <c:f>'STROM RED'!$G$10:$G$21</c:f>
              <c:numCache/>
            </c:numRef>
          </c:val>
          <c:smooth val="0"/>
        </c:ser>
        <c:marker val="1"/>
        <c:axId val="26312606"/>
        <c:axId val="35486863"/>
      </c:lineChart>
      <c:catAx>
        <c:axId val="2631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6863"/>
        <c:crosses val="autoZero"/>
        <c:auto val="1"/>
        <c:lblOffset val="100"/>
        <c:tickLblSkip val="1"/>
        <c:noMultiLvlLbl val="0"/>
      </c:catAx>
      <c:valAx>
        <c:axId val="3548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12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93125"/>
          <c:w val="0.33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265"/>
          <c:y val="-0.0187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25"/>
          <c:y val="0.08925"/>
          <c:w val="0.943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'Wasser RED'!$C$11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'Wasser RED'!$A$12:$A$23</c:f>
              <c:strCache/>
            </c:strRef>
          </c:cat>
          <c:val>
            <c:numRef>
              <c:f>'Wasser RED'!$C$12:$C$23</c:f>
              <c:numCache/>
            </c:numRef>
          </c:val>
          <c:smooth val="0"/>
        </c:ser>
        <c:ser>
          <c:idx val="1"/>
          <c:order val="1"/>
          <c:tx>
            <c:strRef>
              <c:f>'Wasser RED'!$E$11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'Wasser RED'!$A$12:$A$23</c:f>
              <c:strCache/>
            </c:strRef>
          </c:cat>
          <c:val>
            <c:numRef>
              <c:f>'Wasser RED'!$E$12:$E$23</c:f>
              <c:numCache/>
            </c:numRef>
          </c:val>
          <c:smooth val="0"/>
        </c:ser>
        <c:marker val="1"/>
        <c:axId val="50946312"/>
        <c:axId val="55863625"/>
      </c:lineChart>
      <c:catAx>
        <c:axId val="5094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3625"/>
        <c:crosses val="autoZero"/>
        <c:auto val="1"/>
        <c:lblOffset val="100"/>
        <c:tickLblSkip val="1"/>
        <c:noMultiLvlLbl val="0"/>
      </c:catAx>
      <c:valAx>
        <c:axId val="55863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8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75"/>
          <c:y val="0.93075"/>
          <c:w val="0.336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9</xdr:col>
      <xdr:colOff>581025</xdr:colOff>
      <xdr:row>44</xdr:row>
      <xdr:rowOff>66675</xdr:rowOff>
    </xdr:to>
    <xdr:graphicFrame>
      <xdr:nvGraphicFramePr>
        <xdr:cNvPr id="1" name="Diagramm 1"/>
        <xdr:cNvGraphicFramePr/>
      </xdr:nvGraphicFramePr>
      <xdr:xfrm>
        <a:off x="0" y="4953000"/>
        <a:ext cx="57054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8</xdr:col>
      <xdr:colOff>0</xdr:colOff>
      <xdr:row>45</xdr:row>
      <xdr:rowOff>85725</xdr:rowOff>
    </xdr:to>
    <xdr:graphicFrame>
      <xdr:nvGraphicFramePr>
        <xdr:cNvPr id="1" name="Diagramm 1"/>
        <xdr:cNvGraphicFramePr/>
      </xdr:nvGraphicFramePr>
      <xdr:xfrm>
        <a:off x="0" y="4124325"/>
        <a:ext cx="4848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152400</xdr:rowOff>
    </xdr:from>
    <xdr:to>
      <xdr:col>5</xdr:col>
      <xdr:colOff>981075</xdr:colOff>
      <xdr:row>44</xdr:row>
      <xdr:rowOff>28575</xdr:rowOff>
    </xdr:to>
    <xdr:graphicFrame>
      <xdr:nvGraphicFramePr>
        <xdr:cNvPr id="1" name="Diagramm 1"/>
        <xdr:cNvGraphicFramePr/>
      </xdr:nvGraphicFramePr>
      <xdr:xfrm>
        <a:off x="38100" y="4352925"/>
        <a:ext cx="4752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M29" sqref="M29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1" width="11.57421875" style="83" customWidth="1"/>
    <col min="12" max="16" width="11.57421875" style="2" customWidth="1"/>
    <col min="17" max="17" width="11.57421875" style="63" customWidth="1"/>
    <col min="18" max="16384" width="11.57421875" style="2" customWidth="1"/>
  </cols>
  <sheetData>
    <row r="1" spans="1:9" ht="18">
      <c r="A1" s="2" t="s">
        <v>40</v>
      </c>
      <c r="F1" s="94"/>
      <c r="G1" s="94"/>
      <c r="H1" s="94"/>
      <c r="I1" s="94"/>
    </row>
    <row r="2" spans="6:9" ht="18">
      <c r="F2" s="94"/>
      <c r="G2" s="94"/>
      <c r="H2" s="94"/>
      <c r="I2" s="94"/>
    </row>
    <row r="3" spans="1:17" s="1" customFormat="1" ht="20.25">
      <c r="A3" s="1" t="s">
        <v>0</v>
      </c>
      <c r="E3" s="1" t="str">
        <f>+'[1]Heizenergie'!$E$2</f>
        <v>2019/20</v>
      </c>
      <c r="K3" s="84"/>
      <c r="Q3" s="64"/>
    </row>
    <row r="4" spans="1:17" s="1" customFormat="1" ht="20.25">
      <c r="A4" s="14" t="s">
        <v>22</v>
      </c>
      <c r="B4" s="30"/>
      <c r="C4" s="30"/>
      <c r="D4" s="30"/>
      <c r="E4" s="30"/>
      <c r="F4" s="30"/>
      <c r="G4" s="30"/>
      <c r="H4" s="31"/>
      <c r="K4" s="84"/>
      <c r="Q4" s="64"/>
    </row>
    <row r="5" spans="1:17" s="3" customFormat="1" ht="13.5" thickBot="1">
      <c r="A5" s="5" t="s">
        <v>21</v>
      </c>
      <c r="K5" s="4"/>
      <c r="Q5" s="65"/>
    </row>
    <row r="6" spans="1:17" s="3" customFormat="1" ht="15.75" customHeight="1">
      <c r="A6" s="32">
        <v>1</v>
      </c>
      <c r="B6" s="33">
        <v>2</v>
      </c>
      <c r="C6" s="44"/>
      <c r="D6" s="34">
        <v>3</v>
      </c>
      <c r="E6" s="35">
        <v>4</v>
      </c>
      <c r="F6" s="34">
        <v>5</v>
      </c>
      <c r="G6" s="35">
        <v>6</v>
      </c>
      <c r="H6" s="33">
        <v>7</v>
      </c>
      <c r="I6" s="33">
        <v>8</v>
      </c>
      <c r="J6" s="60">
        <v>9</v>
      </c>
      <c r="K6" s="4"/>
      <c r="Q6" s="65"/>
    </row>
    <row r="7" spans="1:17" s="3" customFormat="1" ht="12.75">
      <c r="A7" s="21" t="s">
        <v>1</v>
      </c>
      <c r="B7" s="22" t="s">
        <v>2</v>
      </c>
      <c r="C7" s="22" t="s">
        <v>2</v>
      </c>
      <c r="D7" s="24" t="s">
        <v>2</v>
      </c>
      <c r="E7" s="36" t="s">
        <v>2</v>
      </c>
      <c r="F7" s="37" t="s">
        <v>19</v>
      </c>
      <c r="G7" s="36"/>
      <c r="H7" s="38" t="s">
        <v>11</v>
      </c>
      <c r="I7" s="38" t="s">
        <v>11</v>
      </c>
      <c r="J7" s="59" t="s">
        <v>16</v>
      </c>
      <c r="K7" s="4"/>
      <c r="Q7" s="65"/>
    </row>
    <row r="8" spans="1:17" s="3" customFormat="1" ht="12.75">
      <c r="A8" s="21"/>
      <c r="B8" s="22" t="s">
        <v>3</v>
      </c>
      <c r="C8" s="22" t="s">
        <v>3</v>
      </c>
      <c r="D8" s="24"/>
      <c r="E8" s="36" t="s">
        <v>10</v>
      </c>
      <c r="F8" s="22" t="s">
        <v>3</v>
      </c>
      <c r="G8" s="36"/>
      <c r="H8" s="38" t="s">
        <v>2</v>
      </c>
      <c r="I8" s="38" t="s">
        <v>2</v>
      </c>
      <c r="J8" s="59" t="s">
        <v>17</v>
      </c>
      <c r="K8" s="4"/>
      <c r="Q8" s="65"/>
    </row>
    <row r="9" spans="1:17" s="3" customFormat="1" ht="12.75">
      <c r="A9" s="21"/>
      <c r="B9" s="22"/>
      <c r="C9" s="22" t="s">
        <v>10</v>
      </c>
      <c r="D9" s="24"/>
      <c r="E9" s="36"/>
      <c r="F9" s="22"/>
      <c r="G9" s="36"/>
      <c r="H9" s="38"/>
      <c r="I9" s="38" t="s">
        <v>10</v>
      </c>
      <c r="J9" s="59" t="s">
        <v>18</v>
      </c>
      <c r="K9" s="4"/>
      <c r="Q9" s="65"/>
    </row>
    <row r="10" spans="1:17" s="3" customFormat="1" ht="12.75">
      <c r="A10" s="21"/>
      <c r="B10" s="22" t="s">
        <v>4</v>
      </c>
      <c r="C10" s="22" t="s">
        <v>4</v>
      </c>
      <c r="D10" s="24" t="s">
        <v>4</v>
      </c>
      <c r="E10" s="36" t="s">
        <v>4</v>
      </c>
      <c r="F10" s="22"/>
      <c r="G10" s="36"/>
      <c r="H10" s="38" t="s">
        <v>4</v>
      </c>
      <c r="I10" s="38" t="s">
        <v>4</v>
      </c>
      <c r="J10" s="59" t="s">
        <v>4</v>
      </c>
      <c r="K10" s="4"/>
      <c r="Q10" s="65"/>
    </row>
    <row r="11" spans="1:17" s="3" customFormat="1" ht="12.75">
      <c r="A11" s="21"/>
      <c r="B11" s="117" t="s">
        <v>42</v>
      </c>
      <c r="C11" s="118"/>
      <c r="D11" s="121" t="s">
        <v>49</v>
      </c>
      <c r="E11" s="122"/>
      <c r="F11" s="22"/>
      <c r="G11" s="36"/>
      <c r="H11" s="38" t="s">
        <v>15</v>
      </c>
      <c r="I11" s="38"/>
      <c r="J11" s="59"/>
      <c r="K11" s="4"/>
      <c r="Q11" s="65"/>
    </row>
    <row r="12" spans="1:17" s="3" customFormat="1" ht="12.75">
      <c r="A12" s="21"/>
      <c r="B12" s="119" t="s">
        <v>43</v>
      </c>
      <c r="C12" s="120"/>
      <c r="D12" s="24"/>
      <c r="E12" s="46"/>
      <c r="F12" s="22"/>
      <c r="G12" s="36"/>
      <c r="H12" s="86"/>
      <c r="I12" s="38"/>
      <c r="J12" s="59"/>
      <c r="K12" s="4"/>
      <c r="Q12" s="65"/>
    </row>
    <row r="13" spans="1:17" s="3" customFormat="1" ht="13.5" thickBot="1">
      <c r="A13" s="25"/>
      <c r="B13" s="26" t="s">
        <v>9</v>
      </c>
      <c r="C13" s="26" t="s">
        <v>26</v>
      </c>
      <c r="D13" s="28" t="str">
        <f>+E3</f>
        <v>2019/20</v>
      </c>
      <c r="E13" s="88" t="str">
        <f>+D13</f>
        <v>2019/20</v>
      </c>
      <c r="F13" s="26" t="s">
        <v>27</v>
      </c>
      <c r="G13" s="79" t="s">
        <v>41</v>
      </c>
      <c r="H13" s="24" t="str">
        <f>+E13</f>
        <v>2019/20</v>
      </c>
      <c r="I13" s="38" t="str">
        <f>+H13</f>
        <v>2019/20</v>
      </c>
      <c r="J13" s="90" t="str">
        <f>+I13</f>
        <v>2019/20</v>
      </c>
      <c r="K13" s="4"/>
      <c r="Q13" s="65"/>
    </row>
    <row r="14" spans="1:17" s="3" customFormat="1" ht="12.75">
      <c r="A14" s="109" t="s">
        <v>28</v>
      </c>
      <c r="B14" s="112">
        <v>10233.440269870167</v>
      </c>
      <c r="C14" s="7">
        <f>+B14</f>
        <v>10233.440269870167</v>
      </c>
      <c r="D14" s="39">
        <v>10050</v>
      </c>
      <c r="E14" s="49">
        <f>+D14</f>
        <v>10050</v>
      </c>
      <c r="F14" s="7">
        <v>10</v>
      </c>
      <c r="G14" s="97">
        <f>+IF(D14=0,"",F14)</f>
        <v>10</v>
      </c>
      <c r="H14" s="92">
        <f aca="true" t="shared" si="0" ref="H14:H23">+D14/G14*F14</f>
        <v>10050</v>
      </c>
      <c r="I14" s="92">
        <f>+H14</f>
        <v>10050</v>
      </c>
      <c r="J14" s="93">
        <f aca="true" t="shared" si="1" ref="J14:J23">+H14-B14</f>
        <v>-183.44026987016696</v>
      </c>
      <c r="K14" s="4"/>
      <c r="Q14" s="65"/>
    </row>
    <row r="15" spans="1:17" s="3" customFormat="1" ht="12.75">
      <c r="A15" s="110" t="s">
        <v>29</v>
      </c>
      <c r="B15" s="113">
        <v>28824.034746846075</v>
      </c>
      <c r="C15" s="8">
        <f>+C14+B15</f>
        <v>39057.47501671624</v>
      </c>
      <c r="D15" s="40">
        <v>10420</v>
      </c>
      <c r="E15" s="52">
        <f aca="true" t="shared" si="2" ref="E15:E25">+E14+D15</f>
        <v>20470</v>
      </c>
      <c r="F15" s="8">
        <v>138</v>
      </c>
      <c r="G15" s="98">
        <f>+IF(D15=0,"",'[2]Tabelle1'!$B$4)</f>
        <v>145</v>
      </c>
      <c r="H15" s="6">
        <f t="shared" si="0"/>
        <v>9916.965517241379</v>
      </c>
      <c r="I15" s="6">
        <f aca="true" t="shared" si="3" ref="I15:I23">+H15+I14</f>
        <v>19966.965517241377</v>
      </c>
      <c r="J15" s="61">
        <f t="shared" si="1"/>
        <v>-18907.0692296047</v>
      </c>
      <c r="K15" s="4"/>
      <c r="Q15" s="65"/>
    </row>
    <row r="16" spans="1:17" s="3" customFormat="1" ht="12.75">
      <c r="A16" s="110" t="s">
        <v>30</v>
      </c>
      <c r="B16" s="113">
        <v>61725.19454487347</v>
      </c>
      <c r="C16" s="8">
        <f aca="true" t="shared" si="4" ref="C16:C24">+C15+B16</f>
        <v>100782.66956158972</v>
      </c>
      <c r="D16" s="40">
        <v>48880</v>
      </c>
      <c r="E16" s="52">
        <f t="shared" si="2"/>
        <v>69350</v>
      </c>
      <c r="F16" s="8">
        <v>314</v>
      </c>
      <c r="G16" s="98">
        <f>+IF(D16=0,"",'[2]Tabelle1'!$B$5)</f>
        <v>264</v>
      </c>
      <c r="H16" s="6">
        <f t="shared" si="0"/>
        <v>58137.57575757576</v>
      </c>
      <c r="I16" s="6">
        <f t="shared" si="3"/>
        <v>78104.54127481714</v>
      </c>
      <c r="J16" s="61">
        <f t="shared" si="1"/>
        <v>-3587.61878729771</v>
      </c>
      <c r="K16" s="4"/>
      <c r="Q16" s="65"/>
    </row>
    <row r="17" spans="1:17" s="3" customFormat="1" ht="12.75">
      <c r="A17" s="110" t="s">
        <v>31</v>
      </c>
      <c r="B17" s="113">
        <v>103347.71329870267</v>
      </c>
      <c r="C17" s="8">
        <f t="shared" si="4"/>
        <v>204130.3828602924</v>
      </c>
      <c r="D17" s="40">
        <v>96760</v>
      </c>
      <c r="E17" s="52">
        <f t="shared" si="2"/>
        <v>166110</v>
      </c>
      <c r="F17" s="8">
        <v>440</v>
      </c>
      <c r="G17" s="98">
        <f>+IF(D17=0,"",'[2]Tabelle1'!$B$6)</f>
        <v>412</v>
      </c>
      <c r="H17" s="6">
        <f t="shared" si="0"/>
        <v>103335.92233009708</v>
      </c>
      <c r="I17" s="6">
        <f t="shared" si="3"/>
        <v>181440.4636049142</v>
      </c>
      <c r="J17" s="61">
        <f t="shared" si="1"/>
        <v>-11.790968605593662</v>
      </c>
      <c r="K17" s="4"/>
      <c r="Q17" s="65"/>
    </row>
    <row r="18" spans="1:17" s="3" customFormat="1" ht="12.75">
      <c r="A18" s="110" t="s">
        <v>32</v>
      </c>
      <c r="B18" s="113">
        <v>125684.37617920703</v>
      </c>
      <c r="C18" s="8">
        <f t="shared" si="4"/>
        <v>329814.75903949945</v>
      </c>
      <c r="D18" s="40">
        <v>75840</v>
      </c>
      <c r="E18" s="52">
        <f t="shared" si="2"/>
        <v>241950</v>
      </c>
      <c r="F18" s="8">
        <v>602</v>
      </c>
      <c r="G18" s="98">
        <f>+IF(D18=0,"",'[2]Tabelle1'!$B$7)</f>
        <v>448</v>
      </c>
      <c r="H18" s="6">
        <f t="shared" si="0"/>
        <v>101910</v>
      </c>
      <c r="I18" s="6">
        <f t="shared" si="3"/>
        <v>283350.4636049142</v>
      </c>
      <c r="J18" s="61">
        <f t="shared" si="1"/>
        <v>-23774.37617920703</v>
      </c>
      <c r="K18" s="4"/>
      <c r="Q18" s="65"/>
    </row>
    <row r="19" spans="1:17" s="3" customFormat="1" ht="12.75">
      <c r="A19" s="110" t="s">
        <v>33</v>
      </c>
      <c r="B19" s="113">
        <v>136113.99238583836</v>
      </c>
      <c r="C19" s="8">
        <f t="shared" si="4"/>
        <v>465928.7514253378</v>
      </c>
      <c r="D19" s="40">
        <v>91010</v>
      </c>
      <c r="E19" s="52">
        <f t="shared" si="2"/>
        <v>332960</v>
      </c>
      <c r="F19" s="8">
        <v>631</v>
      </c>
      <c r="G19" s="98">
        <f>+IF(D19=0,"",'[2]Tabelle1'!$B$8)</f>
        <v>450</v>
      </c>
      <c r="H19" s="6">
        <f t="shared" si="0"/>
        <v>127616.24444444444</v>
      </c>
      <c r="I19" s="6">
        <f t="shared" si="3"/>
        <v>410966.7080493586</v>
      </c>
      <c r="J19" s="61">
        <f t="shared" si="1"/>
        <v>-8497.747941393915</v>
      </c>
      <c r="K19" s="4"/>
      <c r="Q19" s="65"/>
    </row>
    <row r="20" spans="1:17" s="3" customFormat="1" ht="12.75">
      <c r="A20" s="110" t="s">
        <v>34</v>
      </c>
      <c r="B20" s="113">
        <v>110116.0829921602</v>
      </c>
      <c r="C20" s="8">
        <f t="shared" si="4"/>
        <v>576044.834417498</v>
      </c>
      <c r="D20" s="40">
        <v>75410</v>
      </c>
      <c r="E20" s="52">
        <f t="shared" si="2"/>
        <v>408370</v>
      </c>
      <c r="F20" s="8">
        <v>481</v>
      </c>
      <c r="G20" s="98">
        <f>+IF(D20=0,"",'[2]Tabelle1'!$B$9)</f>
        <v>406</v>
      </c>
      <c r="H20" s="6">
        <f t="shared" si="0"/>
        <v>89340.41871921183</v>
      </c>
      <c r="I20" s="6">
        <f t="shared" si="3"/>
        <v>500307.12676857045</v>
      </c>
      <c r="J20" s="61">
        <f t="shared" si="1"/>
        <v>-20775.664272948372</v>
      </c>
      <c r="K20" s="4"/>
      <c r="Q20" s="65"/>
    </row>
    <row r="21" spans="1:17" s="3" customFormat="1" ht="12.75">
      <c r="A21" s="110" t="s">
        <v>35</v>
      </c>
      <c r="B21" s="113">
        <v>95860.4433214203</v>
      </c>
      <c r="C21" s="8">
        <f t="shared" si="4"/>
        <v>671905.2777389183</v>
      </c>
      <c r="D21" s="40">
        <v>58470</v>
      </c>
      <c r="E21" s="52">
        <f t="shared" si="2"/>
        <v>466840</v>
      </c>
      <c r="F21" s="8">
        <v>499</v>
      </c>
      <c r="G21" s="98">
        <f>+IF(D21=0,"",'[2]Tabelle1'!$B$10)</f>
        <v>426</v>
      </c>
      <c r="H21" s="6">
        <f t="shared" si="0"/>
        <v>68489.50704225352</v>
      </c>
      <c r="I21" s="6">
        <f t="shared" si="3"/>
        <v>568796.633810824</v>
      </c>
      <c r="J21" s="61">
        <f t="shared" si="1"/>
        <v>-27370.93627916678</v>
      </c>
      <c r="K21" s="4"/>
      <c r="Q21" s="65"/>
    </row>
    <row r="22" spans="1:17" s="3" customFormat="1" ht="12.75">
      <c r="A22" s="110" t="s">
        <v>36</v>
      </c>
      <c r="B22" s="114">
        <v>59989.822099586345</v>
      </c>
      <c r="C22" s="8">
        <f t="shared" si="4"/>
        <v>731895.0998385047</v>
      </c>
      <c r="D22" s="40">
        <v>23670</v>
      </c>
      <c r="E22" s="52">
        <f t="shared" si="2"/>
        <v>490510</v>
      </c>
      <c r="F22" s="8">
        <v>351</v>
      </c>
      <c r="G22" s="98">
        <f>+IF(D22=0,"",'[2]Tabelle1'!$B$11)</f>
        <v>311</v>
      </c>
      <c r="H22" s="6">
        <f t="shared" si="0"/>
        <v>26714.3729903537</v>
      </c>
      <c r="I22" s="6">
        <f t="shared" si="3"/>
        <v>595511.0068011777</v>
      </c>
      <c r="J22" s="61">
        <f t="shared" si="1"/>
        <v>-33275.44910923265</v>
      </c>
      <c r="K22" s="4"/>
      <c r="Q22" s="65"/>
    </row>
    <row r="23" spans="1:17" s="3" customFormat="1" ht="12.75">
      <c r="A23" s="110" t="s">
        <v>37</v>
      </c>
      <c r="B23" s="114">
        <v>33259.10719415636</v>
      </c>
      <c r="C23" s="8">
        <f t="shared" si="4"/>
        <v>765154.2070326611</v>
      </c>
      <c r="D23" s="40">
        <v>21400</v>
      </c>
      <c r="E23" s="52">
        <f t="shared" si="2"/>
        <v>511910</v>
      </c>
      <c r="F23" s="8">
        <v>249</v>
      </c>
      <c r="G23" s="98">
        <f>+IF(D23=0,"",'[2]Tabelle1'!$B$12)</f>
        <v>261</v>
      </c>
      <c r="H23" s="6">
        <f t="shared" si="0"/>
        <v>20416.09195402299</v>
      </c>
      <c r="I23" s="6">
        <f t="shared" si="3"/>
        <v>615927.0987552007</v>
      </c>
      <c r="J23" s="61">
        <f t="shared" si="1"/>
        <v>-12843.015240133365</v>
      </c>
      <c r="K23" s="4"/>
      <c r="Q23" s="65"/>
    </row>
    <row r="24" spans="1:17" s="3" customFormat="1" ht="12.75">
      <c r="A24" s="110" t="s">
        <v>38</v>
      </c>
      <c r="B24" s="114">
        <v>17611.554207925754</v>
      </c>
      <c r="C24" s="8">
        <f t="shared" si="4"/>
        <v>782765.7612405869</v>
      </c>
      <c r="D24" s="40"/>
      <c r="E24" s="52">
        <f t="shared" si="2"/>
        <v>511910</v>
      </c>
      <c r="F24" s="8">
        <v>124</v>
      </c>
      <c r="G24" s="98">
        <f>+IF(D24=0,"",'[2]Tabelle1'!$B$13)</f>
      </c>
      <c r="H24" s="6"/>
      <c r="I24" s="6"/>
      <c r="J24" s="61"/>
      <c r="K24" s="4"/>
      <c r="Q24" s="65"/>
    </row>
    <row r="25" spans="1:17" s="3" customFormat="1" ht="13.5" thickBot="1">
      <c r="A25" s="111" t="s">
        <v>39</v>
      </c>
      <c r="B25" s="115">
        <v>13633.963759413127</v>
      </c>
      <c r="C25" s="12">
        <f>+C24+B25</f>
        <v>796399.725</v>
      </c>
      <c r="D25" s="41"/>
      <c r="E25" s="13">
        <f t="shared" si="2"/>
        <v>511910</v>
      </c>
      <c r="F25" s="72">
        <v>30</v>
      </c>
      <c r="G25" s="99">
        <f>+IF(D25=0,"",F25)</f>
      </c>
      <c r="H25" s="102"/>
      <c r="I25" s="6"/>
      <c r="J25" s="103"/>
      <c r="K25" s="4"/>
      <c r="Q25" s="65"/>
    </row>
    <row r="26" spans="2:17" s="3" customFormat="1" ht="13.5" thickBot="1">
      <c r="B26" s="4"/>
      <c r="C26" s="73"/>
      <c r="D26" s="4"/>
      <c r="E26" s="4"/>
      <c r="F26" s="4"/>
      <c r="G26" s="4"/>
      <c r="H26" s="4"/>
      <c r="I26" s="62" t="s">
        <v>20</v>
      </c>
      <c r="J26" s="74">
        <f>+SUM(J14:J25)</f>
        <v>-149227.1082774603</v>
      </c>
      <c r="K26" s="4"/>
      <c r="Q26" s="65"/>
    </row>
    <row r="27" spans="1:17" s="3" customFormat="1" ht="13.5" thickTop="1">
      <c r="A27" s="100"/>
      <c r="B27" s="4"/>
      <c r="C27" s="4"/>
      <c r="D27" s="4"/>
      <c r="E27" s="4"/>
      <c r="F27" s="4"/>
      <c r="G27" s="4"/>
      <c r="H27" s="4"/>
      <c r="I27" s="4"/>
      <c r="K27" s="4"/>
      <c r="Q27" s="65"/>
    </row>
    <row r="28" spans="1:17" s="3" customFormat="1" ht="12.75">
      <c r="A28" s="100"/>
      <c r="B28" s="4"/>
      <c r="C28" s="4"/>
      <c r="D28" s="4"/>
      <c r="E28" s="4"/>
      <c r="F28" s="4"/>
      <c r="G28" s="4"/>
      <c r="H28" s="4"/>
      <c r="I28" s="4"/>
      <c r="K28" s="4"/>
      <c r="Q28" s="65"/>
    </row>
    <row r="29" spans="11:17" s="3" customFormat="1" ht="12.75">
      <c r="K29" s="4"/>
      <c r="Q29" s="65"/>
    </row>
  </sheetData>
  <sheetProtection/>
  <mergeCells count="3">
    <mergeCell ref="B11:C11"/>
    <mergeCell ref="B12:C12"/>
    <mergeCell ref="D11:E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4">
      <selection activeCell="G18" sqref="G18:G19"/>
    </sheetView>
  </sheetViews>
  <sheetFormatPr defaultColWidth="11.421875" defaultRowHeight="12.75"/>
  <cols>
    <col min="3" max="4" width="0" style="0" hidden="1" customWidth="1"/>
    <col min="8" max="8" width="15.57421875" style="0" bestFit="1" customWidth="1"/>
    <col min="22" max="22" width="11.57421875" style="66" customWidth="1"/>
  </cols>
  <sheetData>
    <row r="1" spans="1:13" ht="1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0.25">
      <c r="A3" s="1" t="s">
        <v>0</v>
      </c>
      <c r="F3" s="1" t="str">
        <f>+'HEIZ RED'!E3</f>
        <v>2019/20</v>
      </c>
    </row>
    <row r="4" spans="1:7" ht="20.25">
      <c r="A4" s="14" t="s">
        <v>24</v>
      </c>
      <c r="B4" s="15"/>
      <c r="C4" s="15"/>
      <c r="D4" s="15"/>
      <c r="E4" s="15"/>
      <c r="F4" s="15"/>
      <c r="G4" s="16"/>
    </row>
    <row r="5" spans="1:8" ht="16.5" thickBot="1">
      <c r="A5" s="10" t="s">
        <v>8</v>
      </c>
      <c r="B5" s="2"/>
      <c r="C5" s="2"/>
      <c r="D5" s="2"/>
      <c r="E5" s="2"/>
      <c r="F5" s="108" t="s">
        <v>47</v>
      </c>
      <c r="G5" s="2"/>
      <c r="H5" s="2"/>
    </row>
    <row r="6" spans="1:8" ht="12.75">
      <c r="A6" s="17" t="s">
        <v>1</v>
      </c>
      <c r="B6" s="18" t="s">
        <v>2</v>
      </c>
      <c r="C6" s="45"/>
      <c r="D6" s="45"/>
      <c r="E6" s="19" t="s">
        <v>2</v>
      </c>
      <c r="F6" s="20" t="s">
        <v>2</v>
      </c>
      <c r="G6" s="19" t="s">
        <v>2</v>
      </c>
      <c r="H6" s="91" t="s">
        <v>5</v>
      </c>
    </row>
    <row r="7" spans="1:8" ht="12.75">
      <c r="A7" s="21"/>
      <c r="B7" s="22" t="s">
        <v>3</v>
      </c>
      <c r="C7" s="46"/>
      <c r="D7" s="46"/>
      <c r="E7" s="23" t="s">
        <v>10</v>
      </c>
      <c r="F7" s="24"/>
      <c r="G7" s="23" t="s">
        <v>10</v>
      </c>
      <c r="H7" s="90" t="s">
        <v>6</v>
      </c>
    </row>
    <row r="8" spans="1:8" ht="12.75">
      <c r="A8" s="21"/>
      <c r="B8" s="22" t="s">
        <v>4</v>
      </c>
      <c r="C8" s="46"/>
      <c r="D8" s="46"/>
      <c r="E8" s="23" t="s">
        <v>4</v>
      </c>
      <c r="F8" s="24" t="s">
        <v>4</v>
      </c>
      <c r="G8" s="23" t="s">
        <v>4</v>
      </c>
      <c r="H8" s="90" t="s">
        <v>4</v>
      </c>
    </row>
    <row r="9" spans="1:8" ht="13.5" thickBot="1">
      <c r="A9" s="25"/>
      <c r="B9" s="26" t="s">
        <v>23</v>
      </c>
      <c r="C9" s="47"/>
      <c r="D9" s="47"/>
      <c r="E9" s="27" t="s">
        <v>23</v>
      </c>
      <c r="F9" s="28" t="str">
        <f>+F3</f>
        <v>2019/20</v>
      </c>
      <c r="G9" s="89" t="str">
        <f>+F9</f>
        <v>2019/20</v>
      </c>
      <c r="H9" s="87" t="str">
        <f>+G9</f>
        <v>2019/20</v>
      </c>
    </row>
    <row r="10" spans="1:8" ht="12.75">
      <c r="A10" s="76" t="s">
        <v>28</v>
      </c>
      <c r="B10" s="69">
        <v>1288.98</v>
      </c>
      <c r="C10" s="67">
        <v>4055</v>
      </c>
      <c r="D10" s="48">
        <v>801</v>
      </c>
      <c r="E10" s="49">
        <f>+B10</f>
        <v>1288.98</v>
      </c>
      <c r="F10" s="39">
        <v>3160</v>
      </c>
      <c r="G10" s="49">
        <f>+F10</f>
        <v>3160</v>
      </c>
      <c r="H10" s="55">
        <f aca="true" t="shared" si="0" ref="H10:H19">IF(F10=0,"",+F10-B10)</f>
        <v>1871.02</v>
      </c>
    </row>
    <row r="11" spans="1:8" ht="12.75">
      <c r="A11" s="77" t="s">
        <v>29</v>
      </c>
      <c r="B11" s="70">
        <v>3738.0420000000004</v>
      </c>
      <c r="C11" s="68">
        <v>6344</v>
      </c>
      <c r="D11" s="51">
        <v>801</v>
      </c>
      <c r="E11" s="52">
        <f aca="true" t="shared" si="1" ref="E11:E21">+E10+B11</f>
        <v>5027.022000000001</v>
      </c>
      <c r="F11" s="40">
        <v>2920</v>
      </c>
      <c r="G11" s="52">
        <f aca="true" t="shared" si="2" ref="G11:G19">+F11+G10</f>
        <v>6080</v>
      </c>
      <c r="H11" s="56">
        <f t="shared" si="0"/>
        <v>-818.0420000000004</v>
      </c>
    </row>
    <row r="12" spans="1:8" ht="12.75">
      <c r="A12" s="77" t="s">
        <v>30</v>
      </c>
      <c r="B12" s="70">
        <v>3892.7196000000004</v>
      </c>
      <c r="C12" s="68">
        <v>8044</v>
      </c>
      <c r="D12" s="51">
        <v>801</v>
      </c>
      <c r="E12" s="52">
        <f t="shared" si="1"/>
        <v>8919.741600000001</v>
      </c>
      <c r="F12" s="40">
        <v>2840</v>
      </c>
      <c r="G12" s="52">
        <f t="shared" si="2"/>
        <v>8920</v>
      </c>
      <c r="H12" s="56">
        <f t="shared" si="0"/>
        <v>-1052.7196000000004</v>
      </c>
    </row>
    <row r="13" spans="1:8" ht="12.75">
      <c r="A13" s="77" t="s">
        <v>31</v>
      </c>
      <c r="B13" s="70">
        <v>5236.9416</v>
      </c>
      <c r="C13" s="68">
        <v>11010</v>
      </c>
      <c r="D13" s="51">
        <v>801</v>
      </c>
      <c r="E13" s="52">
        <f t="shared" si="1"/>
        <v>14156.683200000001</v>
      </c>
      <c r="F13" s="40">
        <v>3960</v>
      </c>
      <c r="G13" s="52">
        <f t="shared" si="2"/>
        <v>12880</v>
      </c>
      <c r="H13" s="56">
        <f t="shared" si="0"/>
        <v>-1276.9416</v>
      </c>
    </row>
    <row r="14" spans="1:8" ht="12.75">
      <c r="A14" s="77" t="s">
        <v>32</v>
      </c>
      <c r="B14" s="70">
        <v>5351.1084</v>
      </c>
      <c r="C14" s="68">
        <v>9619</v>
      </c>
      <c r="D14" s="51">
        <v>801</v>
      </c>
      <c r="E14" s="52">
        <f t="shared" si="1"/>
        <v>19507.7916</v>
      </c>
      <c r="F14" s="40">
        <v>3960</v>
      </c>
      <c r="G14" s="52">
        <f t="shared" si="2"/>
        <v>16840</v>
      </c>
      <c r="H14" s="56">
        <f t="shared" si="0"/>
        <v>-1391.1084</v>
      </c>
    </row>
    <row r="15" spans="1:8" ht="12.75">
      <c r="A15" s="77" t="s">
        <v>33</v>
      </c>
      <c r="B15" s="70">
        <v>5745.168000000001</v>
      </c>
      <c r="C15" s="68">
        <v>13879</v>
      </c>
      <c r="D15" s="51">
        <v>801</v>
      </c>
      <c r="E15" s="52">
        <f t="shared" si="1"/>
        <v>25252.959600000002</v>
      </c>
      <c r="F15" s="40">
        <v>3800</v>
      </c>
      <c r="G15" s="52">
        <f t="shared" si="2"/>
        <v>20640</v>
      </c>
      <c r="H15" s="56">
        <f t="shared" si="0"/>
        <v>-1945.1680000000006</v>
      </c>
    </row>
    <row r="16" spans="1:8" ht="12.75">
      <c r="A16" s="77" t="s">
        <v>34</v>
      </c>
      <c r="B16" s="70">
        <v>5689.926</v>
      </c>
      <c r="C16" s="68">
        <v>11829</v>
      </c>
      <c r="D16" s="51">
        <v>801</v>
      </c>
      <c r="E16" s="52">
        <f t="shared" si="1"/>
        <v>30942.8856</v>
      </c>
      <c r="F16" s="40">
        <v>4560</v>
      </c>
      <c r="G16" s="52">
        <f t="shared" si="2"/>
        <v>25200</v>
      </c>
      <c r="H16" s="56">
        <f t="shared" si="0"/>
        <v>-1129.9260000000004</v>
      </c>
    </row>
    <row r="17" spans="1:8" ht="12.75">
      <c r="A17" s="77" t="s">
        <v>35</v>
      </c>
      <c r="B17" s="70">
        <v>5155.92</v>
      </c>
      <c r="C17" s="68">
        <v>9856</v>
      </c>
      <c r="D17" s="51">
        <v>801</v>
      </c>
      <c r="E17" s="52">
        <f t="shared" si="1"/>
        <v>36098.8056</v>
      </c>
      <c r="F17" s="54">
        <v>4166</v>
      </c>
      <c r="G17" s="52">
        <f t="shared" si="2"/>
        <v>29366</v>
      </c>
      <c r="H17" s="56">
        <f t="shared" si="0"/>
        <v>-989.9200000000001</v>
      </c>
    </row>
    <row r="18" spans="1:8" ht="12.75">
      <c r="A18" s="77" t="s">
        <v>36</v>
      </c>
      <c r="B18" s="70">
        <v>4684.5216</v>
      </c>
      <c r="C18" s="51">
        <v>5932</v>
      </c>
      <c r="D18" s="51">
        <v>801</v>
      </c>
      <c r="E18" s="52">
        <f t="shared" si="1"/>
        <v>40783.3272</v>
      </c>
      <c r="F18" s="54">
        <v>400</v>
      </c>
      <c r="G18" s="52">
        <f t="shared" si="2"/>
        <v>29766</v>
      </c>
      <c r="H18" s="56">
        <f t="shared" si="0"/>
        <v>-4284.5216</v>
      </c>
    </row>
    <row r="19" spans="1:8" ht="12.75">
      <c r="A19" s="77" t="s">
        <v>37</v>
      </c>
      <c r="B19" s="70">
        <v>3704.8968</v>
      </c>
      <c r="C19" s="51">
        <v>6295</v>
      </c>
      <c r="D19" s="51">
        <v>801</v>
      </c>
      <c r="E19" s="52">
        <f t="shared" si="1"/>
        <v>44488.224</v>
      </c>
      <c r="F19" s="54">
        <v>2000</v>
      </c>
      <c r="G19" s="52">
        <f t="shared" si="2"/>
        <v>31766</v>
      </c>
      <c r="H19" s="56">
        <f t="shared" si="0"/>
        <v>-1704.8968</v>
      </c>
    </row>
    <row r="20" spans="1:8" ht="12.75">
      <c r="A20" s="77" t="s">
        <v>38</v>
      </c>
      <c r="B20" s="70">
        <v>3078.8208</v>
      </c>
      <c r="C20" s="51">
        <v>5470</v>
      </c>
      <c r="D20" s="51">
        <v>801</v>
      </c>
      <c r="E20" s="52">
        <f t="shared" si="1"/>
        <v>47567.0448</v>
      </c>
      <c r="F20" s="54"/>
      <c r="G20" s="52"/>
      <c r="H20" s="56">
        <f>IF(F20=0,"",+F20-B20)</f>
      </c>
    </row>
    <row r="21" spans="1:8" ht="13.5" thickBot="1">
      <c r="A21" s="78" t="s">
        <v>39</v>
      </c>
      <c r="B21" s="71">
        <v>1333.1736</v>
      </c>
      <c r="C21" s="58">
        <v>3599</v>
      </c>
      <c r="D21" s="58">
        <v>801</v>
      </c>
      <c r="E21" s="13">
        <f t="shared" si="1"/>
        <v>48900.218400000005</v>
      </c>
      <c r="F21" s="75"/>
      <c r="G21" s="13"/>
      <c r="H21" s="57">
        <f>IF(F21=0,"",+F21-B21)</f>
      </c>
    </row>
    <row r="22" spans="1:8" ht="12" customHeight="1">
      <c r="A22" s="4"/>
      <c r="B22" s="4"/>
      <c r="C22" s="4">
        <f>SUM(C10:C21)</f>
        <v>95932</v>
      </c>
      <c r="D22" s="4"/>
      <c r="E22" s="9" t="s">
        <v>7</v>
      </c>
      <c r="F22" s="9"/>
      <c r="G22" s="9"/>
      <c r="H22" s="29">
        <f>SUM(H10:H21)</f>
        <v>-12722.224000000004</v>
      </c>
    </row>
    <row r="23" spans="1:7" ht="12" customHeight="1">
      <c r="A23" s="101"/>
      <c r="B23" s="123" t="s">
        <v>48</v>
      </c>
      <c r="C23" s="123"/>
      <c r="D23" s="123"/>
      <c r="E23" s="123"/>
      <c r="F23" s="116" t="s">
        <v>50</v>
      </c>
      <c r="G23" s="116"/>
    </row>
    <row r="24" spans="1:8" ht="12.75">
      <c r="A24" s="4"/>
      <c r="B24" s="4"/>
      <c r="C24" s="4">
        <f>+C22-F25</f>
        <v>95932</v>
      </c>
      <c r="D24" s="4"/>
      <c r="E24" s="4"/>
      <c r="F24" s="4"/>
      <c r="G24" s="4"/>
      <c r="H24" s="4"/>
    </row>
    <row r="25" spans="1:8" ht="12.75">
      <c r="A25" s="95"/>
      <c r="C25" s="3">
        <f>+C24/12</f>
        <v>7994.333333333333</v>
      </c>
      <c r="D25" s="3"/>
      <c r="E25" s="4"/>
      <c r="F25" s="3"/>
      <c r="G25" s="4"/>
      <c r="H25" s="3"/>
    </row>
    <row r="26" ht="12.75">
      <c r="A26" s="85"/>
    </row>
    <row r="47" spans="1:4" ht="12.75">
      <c r="A47" s="11"/>
      <c r="B47" s="11"/>
      <c r="C47" s="11"/>
      <c r="D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</sheetData>
  <sheetProtection/>
  <mergeCells count="1">
    <mergeCell ref="B23:E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0" sqref="E20:E21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0.25">
      <c r="A3" s="42" t="s">
        <v>0</v>
      </c>
      <c r="B3" s="43"/>
      <c r="C3" s="42"/>
      <c r="D3" s="42" t="str">
        <f>+'STROM RED'!F3</f>
        <v>2019/20</v>
      </c>
      <c r="E3" s="43"/>
    </row>
    <row r="4" spans="1:5" ht="20.25">
      <c r="A4" s="14" t="s">
        <v>25</v>
      </c>
      <c r="B4" s="15"/>
      <c r="C4" s="15"/>
      <c r="D4" s="15"/>
      <c r="E4" s="16"/>
    </row>
    <row r="5" spans="1:6" ht="16.5" thickBot="1">
      <c r="A5" s="10" t="s">
        <v>12</v>
      </c>
      <c r="B5" s="2"/>
      <c r="C5" s="2"/>
      <c r="D5" s="2"/>
      <c r="E5" s="2"/>
      <c r="F5" s="2"/>
    </row>
    <row r="6" spans="1:6" ht="12.75">
      <c r="A6" s="17" t="s">
        <v>1</v>
      </c>
      <c r="B6" s="18" t="s">
        <v>2</v>
      </c>
      <c r="C6" s="19" t="s">
        <v>2</v>
      </c>
      <c r="D6" s="20" t="s">
        <v>2</v>
      </c>
      <c r="E6" s="19" t="s">
        <v>2</v>
      </c>
      <c r="F6" s="91" t="s">
        <v>5</v>
      </c>
    </row>
    <row r="7" spans="1:6" ht="12.75">
      <c r="A7" s="21"/>
      <c r="B7" s="22" t="s">
        <v>3</v>
      </c>
      <c r="C7" s="23" t="s">
        <v>10</v>
      </c>
      <c r="D7" s="24"/>
      <c r="E7" s="23" t="s">
        <v>10</v>
      </c>
      <c r="F7" s="90" t="s">
        <v>6</v>
      </c>
    </row>
    <row r="8" spans="1:6" ht="12.75">
      <c r="A8" s="21"/>
      <c r="B8" s="22" t="s">
        <v>13</v>
      </c>
      <c r="C8" s="23" t="s">
        <v>13</v>
      </c>
      <c r="D8" s="24" t="s">
        <v>13</v>
      </c>
      <c r="E8" s="23" t="s">
        <v>13</v>
      </c>
      <c r="F8" s="90" t="s">
        <v>13</v>
      </c>
    </row>
    <row r="9" spans="1:6" ht="12.75">
      <c r="A9" s="21"/>
      <c r="B9" s="104" t="s">
        <v>46</v>
      </c>
      <c r="C9" s="105" t="s">
        <v>44</v>
      </c>
      <c r="D9" s="24"/>
      <c r="E9" s="23"/>
      <c r="F9" s="90"/>
    </row>
    <row r="10" spans="1:6" ht="12.75">
      <c r="A10" s="21"/>
      <c r="B10" s="106" t="s">
        <v>46</v>
      </c>
      <c r="C10" s="107" t="s">
        <v>45</v>
      </c>
      <c r="D10" s="24"/>
      <c r="E10" s="23"/>
      <c r="F10" s="90"/>
    </row>
    <row r="11" spans="1:6" ht="13.5" thickBot="1">
      <c r="A11" s="25"/>
      <c r="B11" s="26" t="s">
        <v>9</v>
      </c>
      <c r="C11" s="27" t="s">
        <v>9</v>
      </c>
      <c r="D11" s="28" t="str">
        <f>+D3</f>
        <v>2019/20</v>
      </c>
      <c r="E11" s="89" t="str">
        <f>+D11</f>
        <v>2019/20</v>
      </c>
      <c r="F11" s="87" t="str">
        <f>+E11</f>
        <v>2019/20</v>
      </c>
    </row>
    <row r="12" spans="1:6" ht="12.75">
      <c r="A12" s="76" t="s">
        <v>28</v>
      </c>
      <c r="B12" s="80">
        <v>10.527999999999999</v>
      </c>
      <c r="C12" s="49">
        <f>+B12</f>
        <v>10.527999999999999</v>
      </c>
      <c r="D12" s="39">
        <v>79</v>
      </c>
      <c r="E12" s="49">
        <f>+D12</f>
        <v>79</v>
      </c>
      <c r="F12" s="50">
        <f aca="true" t="shared" si="0" ref="F12:F23">IF(D12=0,"",+D12-B12)</f>
        <v>68.47200000000001</v>
      </c>
    </row>
    <row r="13" spans="1:6" ht="12.75">
      <c r="A13" s="77" t="s">
        <v>29</v>
      </c>
      <c r="B13" s="81">
        <v>33.84</v>
      </c>
      <c r="C13" s="52">
        <f aca="true" t="shared" si="1" ref="C13:C23">+C12+B13</f>
        <v>44.368</v>
      </c>
      <c r="D13" s="40">
        <v>53</v>
      </c>
      <c r="E13" s="52">
        <f aca="true" t="shared" si="2" ref="E13:E21">+D13+E12</f>
        <v>132</v>
      </c>
      <c r="F13" s="53">
        <f t="shared" si="0"/>
        <v>19.159999999999997</v>
      </c>
    </row>
    <row r="14" spans="1:7" ht="12.75">
      <c r="A14" s="77" t="s">
        <v>30</v>
      </c>
      <c r="B14" s="81">
        <v>38.352</v>
      </c>
      <c r="C14" s="52">
        <f t="shared" si="1"/>
        <v>82.72</v>
      </c>
      <c r="D14" s="40">
        <v>54</v>
      </c>
      <c r="E14" s="52">
        <f t="shared" si="2"/>
        <v>186</v>
      </c>
      <c r="F14" s="53">
        <f t="shared" si="0"/>
        <v>15.648000000000003</v>
      </c>
      <c r="G14" s="96"/>
    </row>
    <row r="15" spans="1:6" ht="12.75">
      <c r="A15" s="77" t="s">
        <v>31</v>
      </c>
      <c r="B15" s="81">
        <v>41.36</v>
      </c>
      <c r="C15" s="52">
        <f t="shared" si="1"/>
        <v>124.08</v>
      </c>
      <c r="D15" s="40">
        <v>40</v>
      </c>
      <c r="E15" s="52">
        <f t="shared" si="2"/>
        <v>226</v>
      </c>
      <c r="F15" s="53">
        <f t="shared" si="0"/>
        <v>-1.3599999999999994</v>
      </c>
    </row>
    <row r="16" spans="1:6" ht="12.75">
      <c r="A16" s="77" t="s">
        <v>32</v>
      </c>
      <c r="B16" s="81">
        <v>26.32</v>
      </c>
      <c r="C16" s="52">
        <f t="shared" si="1"/>
        <v>150.4</v>
      </c>
      <c r="D16" s="40">
        <v>17</v>
      </c>
      <c r="E16" s="52">
        <f t="shared" si="2"/>
        <v>243</v>
      </c>
      <c r="F16" s="53">
        <f t="shared" si="0"/>
        <v>-9.32</v>
      </c>
    </row>
    <row r="17" spans="1:6" ht="12.75">
      <c r="A17" s="77" t="s">
        <v>33</v>
      </c>
      <c r="B17" s="81">
        <v>34.592</v>
      </c>
      <c r="C17" s="52">
        <f t="shared" si="1"/>
        <v>184.99200000000002</v>
      </c>
      <c r="D17" s="40">
        <v>36</v>
      </c>
      <c r="E17" s="52">
        <f t="shared" si="2"/>
        <v>279</v>
      </c>
      <c r="F17" s="53">
        <f t="shared" si="0"/>
        <v>1.4080000000000013</v>
      </c>
    </row>
    <row r="18" spans="1:6" ht="12.75">
      <c r="A18" s="77" t="s">
        <v>34</v>
      </c>
      <c r="B18" s="81">
        <v>40.608</v>
      </c>
      <c r="C18" s="52">
        <f t="shared" si="1"/>
        <v>225.60000000000002</v>
      </c>
      <c r="D18" s="40">
        <v>27</v>
      </c>
      <c r="E18" s="52">
        <f t="shared" si="2"/>
        <v>306</v>
      </c>
      <c r="F18" s="53">
        <f t="shared" si="0"/>
        <v>-13.607999999999997</v>
      </c>
    </row>
    <row r="19" spans="1:6" ht="12.75">
      <c r="A19" s="77" t="s">
        <v>35</v>
      </c>
      <c r="B19" s="81">
        <v>37.6</v>
      </c>
      <c r="C19" s="52">
        <f t="shared" si="1"/>
        <v>263.20000000000005</v>
      </c>
      <c r="D19" s="40">
        <v>18</v>
      </c>
      <c r="E19" s="52">
        <f t="shared" si="2"/>
        <v>324</v>
      </c>
      <c r="F19" s="53">
        <f t="shared" si="0"/>
        <v>-19.6</v>
      </c>
    </row>
    <row r="20" spans="1:6" ht="12.75">
      <c r="A20" s="77" t="s">
        <v>36</v>
      </c>
      <c r="B20" s="81">
        <v>35.344</v>
      </c>
      <c r="C20" s="52">
        <f t="shared" si="1"/>
        <v>298.54400000000004</v>
      </c>
      <c r="D20" s="54">
        <v>11</v>
      </c>
      <c r="E20" s="52">
        <f t="shared" si="2"/>
        <v>335</v>
      </c>
      <c r="F20" s="53">
        <f>IF(D20=0,"",+D20-B20)</f>
        <v>-24.344</v>
      </c>
    </row>
    <row r="21" spans="1:6" ht="12.75">
      <c r="A21" s="77" t="s">
        <v>37</v>
      </c>
      <c r="B21" s="81">
        <v>30.831999999999997</v>
      </c>
      <c r="C21" s="52">
        <f t="shared" si="1"/>
        <v>329.37600000000003</v>
      </c>
      <c r="D21" s="54">
        <v>17</v>
      </c>
      <c r="E21" s="52">
        <f t="shared" si="2"/>
        <v>352</v>
      </c>
      <c r="F21" s="53">
        <f>IF(D21=0,"",+D21-B21)</f>
        <v>-13.831999999999997</v>
      </c>
    </row>
    <row r="22" spans="1:6" ht="12.75">
      <c r="A22" s="77" t="s">
        <v>38</v>
      </c>
      <c r="B22" s="81">
        <v>30.08</v>
      </c>
      <c r="C22" s="52">
        <f t="shared" si="1"/>
        <v>359.456</v>
      </c>
      <c r="D22" s="54"/>
      <c r="E22" s="52"/>
      <c r="F22" s="53">
        <f t="shared" si="0"/>
      </c>
    </row>
    <row r="23" spans="1:6" ht="13.5" thickBot="1">
      <c r="A23" s="78" t="s">
        <v>39</v>
      </c>
      <c r="B23" s="82">
        <v>27.823999999999998</v>
      </c>
      <c r="C23" s="13">
        <f t="shared" si="1"/>
        <v>387.28000000000003</v>
      </c>
      <c r="D23" s="75"/>
      <c r="E23" s="13"/>
      <c r="F23" s="57">
        <f t="shared" si="0"/>
      </c>
    </row>
    <row r="24" spans="1:6" ht="12.75">
      <c r="A24" s="4"/>
      <c r="B24" s="4"/>
      <c r="C24" s="9" t="s">
        <v>14</v>
      </c>
      <c r="D24" s="9"/>
      <c r="E24" s="9"/>
      <c r="F24" s="29">
        <f>SUM(F12:F23)</f>
        <v>22.624000000000006</v>
      </c>
    </row>
    <row r="25" spans="1:6" ht="12.75">
      <c r="A25" s="4"/>
      <c r="B25" s="4"/>
      <c r="C25" s="4"/>
      <c r="D25" s="4"/>
      <c r="E25" s="4"/>
      <c r="F25" s="4"/>
    </row>
    <row r="26" spans="1:6" ht="12.75">
      <c r="A26" s="85"/>
      <c r="B26" s="3"/>
      <c r="C26" s="3"/>
      <c r="D26" s="3"/>
      <c r="E26" s="3"/>
      <c r="F26" s="3"/>
    </row>
    <row r="27" ht="12.75">
      <c r="A27" s="8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2019-09-24T05:06:34Z</cp:lastPrinted>
  <dcterms:created xsi:type="dcterms:W3CDTF">1999-04-30T04:59:30Z</dcterms:created>
  <dcterms:modified xsi:type="dcterms:W3CDTF">2020-06-18T06:04:42Z</dcterms:modified>
  <cp:category/>
  <cp:version/>
  <cp:contentType/>
  <cp:contentStatus/>
</cp:coreProperties>
</file>