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7680" windowHeight="7515" activeTab="2"/>
  </bookViews>
  <sheets>
    <sheet name="Heizenergie " sheetId="1" r:id="rId1"/>
    <sheet name="Elektro" sheetId="2" r:id="rId2"/>
    <sheet name="Trinkwasser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<sst xmlns="http://schemas.openxmlformats.org/spreadsheetml/2006/main" count="131" uniqueCount="58">
  <si>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</si>
  <si>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</si>
  <si>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</si>
  <si>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</si>
  <si>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</si>
  <si>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</si>
  <si>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</si>
  <si>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</si>
  <si>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</si>
  <si>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</si>
  <si>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</si>
  <si>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</si>
  <si>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</si>
  <si>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</si>
  <si>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</si>
  <si>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</si>
  <si>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</si>
  <si>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</si>
  <si>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</si>
  <si>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</si>
  <si>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</si>
  <si>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</si>
  <si>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</si>
  <si>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</si>
  <si>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</si>
  <si>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</si>
  <si>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</si>
  <si>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</si>
  <si>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</si>
  <si>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</si>
  <si>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</si>
  <si>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1999/2002</t>
  </si>
  <si>
    <t>1999/2003</t>
  </si>
  <si>
    <t>Heizenergie -Erdgas-</t>
  </si>
  <si>
    <t xml:space="preserve">  Ergebnisse der Anne-Frank-Schule</t>
  </si>
  <si>
    <t xml:space="preserve"> Faktor 40</t>
  </si>
  <si>
    <t>um +20%</t>
  </si>
  <si>
    <t xml:space="preserve"> 99/03</t>
  </si>
  <si>
    <t>Reduzierung</t>
  </si>
  <si>
    <t>Seestadt Immobilien</t>
  </si>
  <si>
    <t xml:space="preserve"> </t>
  </si>
  <si>
    <t>in 2008 -10%</t>
  </si>
  <si>
    <t xml:space="preserve">Reduzierung </t>
  </si>
  <si>
    <t>in 2008 -15%</t>
  </si>
  <si>
    <t>in 2004 -7%</t>
  </si>
  <si>
    <t>in 2006 -15%</t>
  </si>
  <si>
    <t>aktuell</t>
  </si>
  <si>
    <t>in 2009 -3%</t>
  </si>
  <si>
    <t>Erhöhung 2003</t>
  </si>
  <si>
    <t>Reduzierung 2004 -5%</t>
  </si>
  <si>
    <t>Erhöhung 2003 um +20%</t>
  </si>
  <si>
    <t>Reduzierung 2005 -4%</t>
  </si>
  <si>
    <t>Reduzierung 2009 -9%</t>
  </si>
  <si>
    <t>ohne ZZ Schwimmhalle eintragen</t>
  </si>
  <si>
    <t>Mehr/Minderverbrauch (m³)</t>
  </si>
  <si>
    <t>Red in 2013 -2%</t>
  </si>
  <si>
    <t>Red in 2015 -9%</t>
  </si>
  <si>
    <t>Reduzierung 2018 -15%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</si>
</sst>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.5"/>
      <color indexed="8"/>
      <name val="Arial"/>
      <family val="0"/>
    </font>
    <font>
      <sz val="8.25"/>
      <color indexed="8"/>
      <name val="Arial"/>
      <family val="0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2" fillId="36" borderId="41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1" fillId="37" borderId="48" xfId="0" applyNumberFormat="1" applyFont="1" applyFill="1" applyBorder="1" applyAlignment="1">
      <alignment/>
    </xf>
    <xf numFmtId="3" fontId="1" fillId="37" borderId="49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3" fontId="0" fillId="37" borderId="48" xfId="0" applyNumberFormat="1" applyFont="1" applyFill="1" applyBorder="1" applyAlignment="1">
      <alignment/>
    </xf>
    <xf numFmtId="3" fontId="0" fillId="37" borderId="49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3" fontId="1" fillId="38" borderId="51" xfId="0" applyNumberFormat="1" applyFont="1" applyFill="1" applyBorder="1" applyAlignment="1">
      <alignment/>
    </xf>
    <xf numFmtId="17" fontId="0" fillId="35" borderId="34" xfId="0" applyNumberFormat="1" applyFont="1" applyFill="1" applyBorder="1" applyAlignment="1">
      <alignment horizontal="center"/>
    </xf>
    <xf numFmtId="17" fontId="0" fillId="35" borderId="52" xfId="0" applyNumberFormat="1" applyFont="1" applyFill="1" applyBorder="1" applyAlignment="1">
      <alignment horizontal="center"/>
    </xf>
    <xf numFmtId="17" fontId="0" fillId="35" borderId="5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" fontId="6" fillId="36" borderId="0" xfId="0" applyNumberFormat="1" applyFont="1" applyFill="1" applyBorder="1" applyAlignment="1">
      <alignment horizontal="left"/>
    </xf>
    <xf numFmtId="0" fontId="0" fillId="35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16" fontId="0" fillId="35" borderId="38" xfId="0" applyNumberFormat="1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1" fillId="37" borderId="6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1" fillId="34" borderId="64" xfId="0" applyNumberFormat="1" applyFont="1" applyFill="1" applyBorder="1" applyAlignment="1">
      <alignment/>
    </xf>
    <xf numFmtId="17" fontId="0" fillId="35" borderId="65" xfId="0" applyNumberFormat="1" applyFont="1" applyFill="1" applyBorder="1" applyAlignment="1">
      <alignment horizontal="center"/>
    </xf>
    <xf numFmtId="3" fontId="0" fillId="0" borderId="66" xfId="0" applyNumberFormat="1" applyFont="1" applyBorder="1" applyAlignment="1">
      <alignment/>
    </xf>
    <xf numFmtId="3" fontId="1" fillId="34" borderId="66" xfId="0" applyNumberFormat="1" applyFont="1" applyFill="1" applyBorder="1" applyAlignment="1">
      <alignment/>
    </xf>
    <xf numFmtId="17" fontId="0" fillId="35" borderId="67" xfId="0" applyNumberFormat="1" applyFont="1" applyFill="1" applyBorder="1" applyAlignment="1">
      <alignment horizontal="center"/>
    </xf>
    <xf numFmtId="17" fontId="0" fillId="35" borderId="68" xfId="0" applyNumberFormat="1" applyFont="1" applyFill="1" applyBorder="1" applyAlignment="1">
      <alignment horizontal="center"/>
    </xf>
    <xf numFmtId="3" fontId="0" fillId="0" borderId="69" xfId="0" applyNumberFormat="1" applyFont="1" applyBorder="1" applyAlignment="1">
      <alignment/>
    </xf>
    <xf numFmtId="3" fontId="1" fillId="34" borderId="69" xfId="0" applyNumberFormat="1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37" borderId="61" xfId="0" applyNumberFormat="1" applyFont="1" applyFill="1" applyBorder="1" applyAlignment="1">
      <alignment/>
    </xf>
    <xf numFmtId="0" fontId="0" fillId="39" borderId="70" xfId="0" applyFont="1" applyFill="1" applyBorder="1" applyAlignment="1">
      <alignment horizontal="center"/>
    </xf>
    <xf numFmtId="0" fontId="0" fillId="39" borderId="36" xfId="0" applyFont="1" applyFill="1" applyBorder="1" applyAlignment="1">
      <alignment horizontal="center"/>
    </xf>
    <xf numFmtId="0" fontId="0" fillId="40" borderId="70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0" fillId="41" borderId="70" xfId="0" applyFont="1" applyFill="1" applyBorder="1" applyAlignment="1">
      <alignment horizontal="center"/>
    </xf>
    <xf numFmtId="0" fontId="0" fillId="41" borderId="36" xfId="0" applyFont="1" applyFill="1" applyBorder="1" applyAlignment="1">
      <alignment horizontal="center"/>
    </xf>
    <xf numFmtId="3" fontId="1" fillId="37" borderId="71" xfId="0" applyNumberFormat="1" applyFont="1" applyFill="1" applyBorder="1" applyAlignment="1">
      <alignment/>
    </xf>
    <xf numFmtId="3" fontId="1" fillId="37" borderId="72" xfId="0" applyNumberFormat="1" applyFont="1" applyFill="1" applyBorder="1" applyAlignment="1">
      <alignment/>
    </xf>
    <xf numFmtId="0" fontId="1" fillId="42" borderId="28" xfId="0" applyFont="1" applyFill="1" applyBorder="1" applyAlignment="1">
      <alignment horizontal="left"/>
    </xf>
    <xf numFmtId="0" fontId="0" fillId="42" borderId="55" xfId="0" applyFont="1" applyFill="1" applyBorder="1" applyAlignment="1">
      <alignment horizontal="left"/>
    </xf>
    <xf numFmtId="0" fontId="1" fillId="40" borderId="70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0" fontId="1" fillId="43" borderId="70" xfId="0" applyFont="1" applyFill="1" applyBorder="1" applyAlignment="1">
      <alignment horizontal="center"/>
    </xf>
    <xf numFmtId="0" fontId="1" fillId="43" borderId="36" xfId="0" applyFont="1" applyFill="1" applyBorder="1" applyAlignment="1">
      <alignment horizontal="center"/>
    </xf>
    <xf numFmtId="0" fontId="1" fillId="44" borderId="70" xfId="0" applyFont="1" applyFill="1" applyBorder="1" applyAlignment="1">
      <alignment horizontal="center"/>
    </xf>
    <xf numFmtId="0" fontId="1" fillId="44" borderId="36" xfId="0" applyFont="1" applyFill="1" applyBorder="1" applyAlignment="1">
      <alignment horizontal="center"/>
    </xf>
    <xf numFmtId="0" fontId="1" fillId="42" borderId="70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5" borderId="70" xfId="0" applyFont="1" applyFill="1" applyBorder="1" applyAlignment="1">
      <alignment horizontal="center"/>
    </xf>
    <xf numFmtId="0" fontId="1" fillId="45" borderId="36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6" borderId="70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1" fillId="46" borderId="36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Betrachtung der Heizenergie</a:t>
            </a:r>
          </a:p>
        </c:rich>
      </c:tx>
      <c:layout>
        <c:manualLayout>
          <c:xMode val="factor"/>
          <c:yMode val="factor"/>
          <c:x val="0.046"/>
          <c:y val="-0.016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1"/>
          <c:y val="0.07975"/>
          <c:w val="0.912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'Heizenergie '!$E$21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'Heizenergie '!$A$22:$A$33</c:f>
              <c:strCache/>
            </c:strRef>
          </c:cat>
          <c:val>
            <c:numRef>
              <c:f>'Heizenergie '!$C$22:$C$33</c:f>
              <c:numCache/>
            </c:numRef>
          </c:val>
          <c:smooth val="0"/>
        </c:ser>
        <c:ser>
          <c:idx val="1"/>
          <c:order val="1"/>
          <c:tx>
            <c:strRef>
              <c:f>'Heizenergie '!$I$21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'Heizenergie '!$A$22:$A$33</c:f>
              <c:strCache/>
            </c:strRef>
          </c:cat>
          <c:val>
            <c:numRef>
              <c:f>'Heizenergie '!$I$22:$I$33</c:f>
              <c:numCache/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5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075"/>
          <c:y val="0.1005"/>
          <c:w val="0.924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Elektro!$E$15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Elektro!$A$16:$A$27</c:f>
              <c:strCache/>
            </c:strRef>
          </c:cat>
          <c:val>
            <c:numRef>
              <c:f>Elektro!$E$16:$E$27</c:f>
              <c:numCache/>
            </c:numRef>
          </c:val>
          <c:smooth val="0"/>
        </c:ser>
        <c:ser>
          <c:idx val="1"/>
          <c:order val="1"/>
          <c:tx>
            <c:strRef>
              <c:f>Elektro!$G$15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Elektro!$A$16:$A$27</c:f>
              <c:strCache/>
            </c:strRef>
          </c:cat>
          <c:val>
            <c:numRef>
              <c:f>Elektro!$G$16:$G$27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2325"/>
          <c:w val="0.327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0.00375"/>
          <c:y val="-0.0192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75"/>
          <c:y val="0.05925"/>
          <c:w val="0.936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Trinkwasser!$C$14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Trinkwasser!$A$15:$A$26</c:f>
              <c:strCache/>
            </c:strRef>
          </c:cat>
          <c:val>
            <c:numRef>
              <c:f>Trinkwasser!$C$15:$C$26</c:f>
              <c:numCache/>
            </c:numRef>
          </c:val>
          <c:smooth val="0"/>
        </c:ser>
        <c:ser>
          <c:idx val="1"/>
          <c:order val="1"/>
          <c:tx>
            <c:strRef>
              <c:f>Trinkwasser!$E$14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Trinkwasser!$A$15:$A$26</c:f>
              <c:strCache/>
            </c:strRef>
          </c:cat>
          <c:val>
            <c:numRef>
              <c:f>Trinkwasser!$E$15:$E$26</c:f>
              <c:numCache/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5"/>
          <c:y val="0.933"/>
          <c:w val="0.3267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0</xdr:rowOff>
    </xdr:from>
    <xdr:to>
      <xdr:col>9</xdr:col>
      <xdr:colOff>552450</xdr:colOff>
      <xdr:row>51</xdr:row>
      <xdr:rowOff>66675</xdr:rowOff>
    </xdr:to>
    <xdr:graphicFrame>
      <xdr:nvGraphicFramePr>
        <xdr:cNvPr id="1" name="Diagramm 2"/>
        <xdr:cNvGraphicFramePr/>
      </xdr:nvGraphicFramePr>
      <xdr:xfrm>
        <a:off x="38100" y="6000750"/>
        <a:ext cx="5667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8</xdr:col>
      <xdr:colOff>438150</xdr:colOff>
      <xdr:row>49</xdr:row>
      <xdr:rowOff>19050</xdr:rowOff>
    </xdr:to>
    <xdr:graphicFrame>
      <xdr:nvGraphicFramePr>
        <xdr:cNvPr id="1" name="Diagramm 1"/>
        <xdr:cNvGraphicFramePr/>
      </xdr:nvGraphicFramePr>
      <xdr:xfrm>
        <a:off x="0" y="5162550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104775</xdr:rowOff>
    </xdr:from>
    <xdr:to>
      <xdr:col>6</xdr:col>
      <xdr:colOff>457200</xdr:colOff>
      <xdr:row>47</xdr:row>
      <xdr:rowOff>95250</xdr:rowOff>
    </xdr:to>
    <xdr:graphicFrame>
      <xdr:nvGraphicFramePr>
        <xdr:cNvPr id="1" name="Diagramm 1"/>
        <xdr:cNvGraphicFramePr/>
      </xdr:nvGraphicFramePr>
      <xdr:xfrm>
        <a:off x="0" y="4953000"/>
        <a:ext cx="5305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2">
        <row r="2">
          <cell r="D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3">
      <selection activeCell="I30" sqref="I30:I31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710937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tr">
        <f>+Trinkwasser!A1</f>
        <v>Seestadt Immobilien</v>
      </c>
    </row>
    <row r="3" spans="1:5" s="1" customFormat="1" ht="20.25">
      <c r="A3" s="1" t="s">
        <v>0</v>
      </c>
      <c r="E3" s="1" t="str">
        <f>+'[1]Trinkwasser Red'!$D$2</f>
        <v>2019/20</v>
      </c>
    </row>
    <row r="4" spans="1:8" s="1" customFormat="1" ht="20.25">
      <c r="A4" s="19" t="s">
        <v>34</v>
      </c>
      <c r="B4" s="36"/>
      <c r="C4" s="36"/>
      <c r="D4" s="36"/>
      <c r="E4" s="36"/>
      <c r="F4" s="36"/>
      <c r="G4" s="36"/>
      <c r="H4" s="37"/>
    </row>
    <row r="6" s="3" customFormat="1" ht="12.75">
      <c r="A6" s="5" t="s">
        <v>33</v>
      </c>
    </row>
    <row r="7" s="3" customFormat="1" ht="15.75" customHeight="1" thickBot="1"/>
    <row r="8" spans="1:10" s="3" customFormat="1" ht="15.75" customHeight="1">
      <c r="A8" s="38">
        <v>1</v>
      </c>
      <c r="B8" s="39">
        <v>2</v>
      </c>
      <c r="C8" s="53"/>
      <c r="D8" s="40">
        <v>3</v>
      </c>
      <c r="E8" s="41">
        <v>4</v>
      </c>
      <c r="F8" s="40">
        <v>5</v>
      </c>
      <c r="G8" s="41">
        <v>6</v>
      </c>
      <c r="H8" s="39">
        <v>7</v>
      </c>
      <c r="I8" s="39">
        <v>8</v>
      </c>
      <c r="J8" s="67">
        <v>9</v>
      </c>
    </row>
    <row r="9" spans="1:10" s="3" customFormat="1" ht="12.75">
      <c r="A9" s="27" t="s">
        <v>1</v>
      </c>
      <c r="B9" s="28" t="s">
        <v>2</v>
      </c>
      <c r="C9" s="28" t="s">
        <v>2</v>
      </c>
      <c r="D9" s="30" t="s">
        <v>2</v>
      </c>
      <c r="E9" s="42" t="s">
        <v>2</v>
      </c>
      <c r="F9" s="43" t="s">
        <v>17</v>
      </c>
      <c r="G9" s="42"/>
      <c r="H9" s="44" t="s">
        <v>10</v>
      </c>
      <c r="I9" s="44" t="s">
        <v>10</v>
      </c>
      <c r="J9" s="66" t="s">
        <v>14</v>
      </c>
    </row>
    <row r="10" spans="1:10" s="3" customFormat="1" ht="12.75">
      <c r="A10" s="27"/>
      <c r="B10" s="28" t="s">
        <v>3</v>
      </c>
      <c r="C10" s="28" t="s">
        <v>3</v>
      </c>
      <c r="D10" s="30"/>
      <c r="E10" s="42" t="s">
        <v>9</v>
      </c>
      <c r="F10" s="28" t="s">
        <v>3</v>
      </c>
      <c r="G10" s="42"/>
      <c r="H10" s="44" t="s">
        <v>2</v>
      </c>
      <c r="I10" s="44" t="s">
        <v>2</v>
      </c>
      <c r="J10" s="66" t="s">
        <v>15</v>
      </c>
    </row>
    <row r="11" spans="1:10" s="3" customFormat="1" ht="12.75">
      <c r="A11" s="27"/>
      <c r="B11" s="28"/>
      <c r="C11" s="28" t="s">
        <v>9</v>
      </c>
      <c r="D11" s="30"/>
      <c r="E11" s="42"/>
      <c r="F11" s="28"/>
      <c r="G11" s="42"/>
      <c r="H11" s="44"/>
      <c r="I11" s="44" t="s">
        <v>9</v>
      </c>
      <c r="J11" s="66" t="s">
        <v>16</v>
      </c>
    </row>
    <row r="12" spans="1:10" s="3" customFormat="1" ht="12.75">
      <c r="A12" s="27"/>
      <c r="B12" s="28" t="s">
        <v>4</v>
      </c>
      <c r="C12" s="28" t="s">
        <v>4</v>
      </c>
      <c r="D12" s="30" t="s">
        <v>4</v>
      </c>
      <c r="E12" s="42" t="s">
        <v>4</v>
      </c>
      <c r="F12" s="28"/>
      <c r="G12" s="42"/>
      <c r="H12" s="44" t="s">
        <v>4</v>
      </c>
      <c r="I12" s="44" t="s">
        <v>4</v>
      </c>
      <c r="J12" s="66" t="s">
        <v>4</v>
      </c>
    </row>
    <row r="13" spans="1:10" s="3" customFormat="1" ht="12.75">
      <c r="A13" s="27"/>
      <c r="B13" s="119" t="s">
        <v>48</v>
      </c>
      <c r="C13" s="120"/>
      <c r="D13" s="30"/>
      <c r="E13" s="42"/>
      <c r="F13" s="28"/>
      <c r="G13" s="42"/>
      <c r="H13" s="44" t="s">
        <v>13</v>
      </c>
      <c r="I13" s="44"/>
      <c r="J13" s="66"/>
    </row>
    <row r="14" spans="1:10" s="3" customFormat="1" ht="12.75">
      <c r="A14" s="27"/>
      <c r="B14" s="119" t="s">
        <v>36</v>
      </c>
      <c r="C14" s="120"/>
      <c r="D14" s="30"/>
      <c r="E14" s="42"/>
      <c r="F14" s="28"/>
      <c r="G14" s="42"/>
      <c r="H14" s="44"/>
      <c r="I14" s="44"/>
      <c r="J14" s="66"/>
    </row>
    <row r="15" spans="1:10" s="3" customFormat="1" ht="12.75">
      <c r="A15" s="27"/>
      <c r="B15" s="117" t="s">
        <v>38</v>
      </c>
      <c r="C15" s="118"/>
      <c r="D15" s="30"/>
      <c r="E15" s="42"/>
      <c r="F15" s="28"/>
      <c r="G15" s="42"/>
      <c r="H15" s="44"/>
      <c r="I15" s="44"/>
      <c r="J15" s="66"/>
    </row>
    <row r="16" spans="1:10" s="3" customFormat="1" ht="12.75">
      <c r="A16" s="27"/>
      <c r="B16" s="117" t="s">
        <v>41</v>
      </c>
      <c r="C16" s="118"/>
      <c r="D16" s="30"/>
      <c r="E16" s="42"/>
      <c r="F16" s="28"/>
      <c r="G16" s="42"/>
      <c r="H16" s="44"/>
      <c r="I16" s="44"/>
      <c r="J16" s="66"/>
    </row>
    <row r="17" spans="1:10" s="3" customFormat="1" ht="12.75">
      <c r="A17" s="27"/>
      <c r="B17" s="125" t="s">
        <v>42</v>
      </c>
      <c r="C17" s="126"/>
      <c r="D17" s="30"/>
      <c r="E17" s="42"/>
      <c r="F17" s="28"/>
      <c r="G17" s="42"/>
      <c r="H17" s="44"/>
      <c r="I17" s="44"/>
      <c r="J17" s="66"/>
    </row>
    <row r="18" spans="1:10" s="3" customFormat="1" ht="12.75">
      <c r="A18" s="27"/>
      <c r="B18" s="125" t="s">
        <v>47</v>
      </c>
      <c r="C18" s="126"/>
      <c r="D18" s="30"/>
      <c r="E18" s="42"/>
      <c r="F18" s="28"/>
      <c r="G18" s="42"/>
      <c r="H18" s="44"/>
      <c r="I18" s="44"/>
      <c r="J18" s="66"/>
    </row>
    <row r="19" spans="1:10" s="3" customFormat="1" ht="12.75">
      <c r="A19" s="27"/>
      <c r="B19" s="121" t="s">
        <v>55</v>
      </c>
      <c r="C19" s="122"/>
      <c r="D19" s="30"/>
      <c r="E19" s="42"/>
      <c r="F19" s="28"/>
      <c r="G19" s="42"/>
      <c r="H19" s="44"/>
      <c r="I19" s="44"/>
      <c r="J19" s="66"/>
    </row>
    <row r="20" spans="1:10" s="3" customFormat="1" ht="12.75">
      <c r="A20" s="27"/>
      <c r="B20" s="123" t="s">
        <v>56</v>
      </c>
      <c r="C20" s="124"/>
      <c r="D20" s="30"/>
      <c r="E20" s="42"/>
      <c r="F20" s="28"/>
      <c r="G20" s="42"/>
      <c r="H20" s="44"/>
      <c r="I20" s="44"/>
      <c r="J20" s="66"/>
    </row>
    <row r="21" spans="1:10" s="3" customFormat="1" ht="13.5" thickBot="1">
      <c r="A21" s="32"/>
      <c r="B21" s="33" t="s">
        <v>31</v>
      </c>
      <c r="C21" s="33" t="s">
        <v>32</v>
      </c>
      <c r="D21" s="35" t="str">
        <f>+E3</f>
        <v>2019/20</v>
      </c>
      <c r="E21" s="45" t="str">
        <f>+D21</f>
        <v>2019/20</v>
      </c>
      <c r="F21" s="33" t="s">
        <v>37</v>
      </c>
      <c r="G21" s="83" t="s">
        <v>46</v>
      </c>
      <c r="H21" s="84" t="str">
        <f>+E21</f>
        <v>2019/20</v>
      </c>
      <c r="I21" s="44" t="str">
        <f>+E21</f>
        <v>2019/20</v>
      </c>
      <c r="J21" s="66" t="str">
        <f>+I21</f>
        <v>2019/20</v>
      </c>
    </row>
    <row r="22" spans="1:10" s="3" customFormat="1" ht="12.75">
      <c r="A22" s="72" t="s">
        <v>19</v>
      </c>
      <c r="B22" s="10">
        <v>19626.613471919998</v>
      </c>
      <c r="C22" s="10">
        <f>+B22</f>
        <v>19626.613471919998</v>
      </c>
      <c r="D22" s="46">
        <v>18560</v>
      </c>
      <c r="E22" s="6">
        <f>+D22</f>
        <v>18560</v>
      </c>
      <c r="F22" s="10">
        <v>8</v>
      </c>
      <c r="G22" s="88">
        <f>+IF(D22=0,"",F22)</f>
        <v>8</v>
      </c>
      <c r="H22" s="8">
        <f aca="true" t="shared" si="0" ref="H22:H31">(IF(D22=0,"",+D22/G22*F22))</f>
        <v>18560</v>
      </c>
      <c r="I22" s="8">
        <f>+H22</f>
        <v>18560</v>
      </c>
      <c r="J22" s="68">
        <f aca="true" t="shared" si="1" ref="J22:J31">+H22-B22</f>
        <v>-1066.6134719199981</v>
      </c>
    </row>
    <row r="23" spans="1:10" s="3" customFormat="1" ht="12.75">
      <c r="A23" s="73" t="s">
        <v>20</v>
      </c>
      <c r="B23" s="11">
        <v>32282.810842464</v>
      </c>
      <c r="C23" s="11">
        <f>+C22+B23</f>
        <v>51909.424314384</v>
      </c>
      <c r="D23" s="47">
        <v>28780</v>
      </c>
      <c r="E23" s="7">
        <f aca="true" t="shared" si="2" ref="E23:E33">+E22+D23</f>
        <v>47340</v>
      </c>
      <c r="F23" s="11">
        <v>122</v>
      </c>
      <c r="G23" s="89">
        <f>+IF(D23=0,"",'[2]Tabelle1'!$B$4)</f>
        <v>145</v>
      </c>
      <c r="H23" s="9">
        <f t="shared" si="0"/>
        <v>24214.896551724138</v>
      </c>
      <c r="I23" s="9">
        <f aca="true" t="shared" si="3" ref="I23:I31">+H23+I22</f>
        <v>42774.89655172414</v>
      </c>
      <c r="J23" s="69">
        <f t="shared" si="1"/>
        <v>-8067.914290739864</v>
      </c>
    </row>
    <row r="24" spans="1:10" s="3" customFormat="1" ht="12.75">
      <c r="A24" s="73" t="s">
        <v>21</v>
      </c>
      <c r="B24" s="11">
        <v>46992.28139860799</v>
      </c>
      <c r="C24" s="11">
        <f aca="true" t="shared" si="4" ref="C24:C32">+C23+B24</f>
        <v>98901.705712992</v>
      </c>
      <c r="D24" s="47">
        <v>45120</v>
      </c>
      <c r="E24" s="7">
        <f t="shared" si="2"/>
        <v>92460</v>
      </c>
      <c r="F24" s="11">
        <v>314</v>
      </c>
      <c r="G24" s="89">
        <f>+IF(D24=0,"",'[2]Tabelle1'!$B$5)</f>
        <v>264</v>
      </c>
      <c r="H24" s="9">
        <f t="shared" si="0"/>
        <v>53665.454545454544</v>
      </c>
      <c r="I24" s="9">
        <f t="shared" si="3"/>
        <v>96440.35109717867</v>
      </c>
      <c r="J24" s="69">
        <f t="shared" si="1"/>
        <v>6673.173146846551</v>
      </c>
    </row>
    <row r="25" spans="1:10" s="3" customFormat="1" ht="12.75">
      <c r="A25" s="73" t="s">
        <v>22</v>
      </c>
      <c r="B25" s="11">
        <v>82498.73114246399</v>
      </c>
      <c r="C25" s="11">
        <f t="shared" si="4"/>
        <v>181400.43685545598</v>
      </c>
      <c r="D25" s="47">
        <v>80220</v>
      </c>
      <c r="E25" s="7">
        <f t="shared" si="2"/>
        <v>172680</v>
      </c>
      <c r="F25" s="11">
        <v>390</v>
      </c>
      <c r="G25" s="89">
        <f>+IF(D25=0,"",'[2]Tabelle1'!$B$6)</f>
        <v>412</v>
      </c>
      <c r="H25" s="9">
        <f t="shared" si="0"/>
        <v>75936.40776699029</v>
      </c>
      <c r="I25" s="9">
        <f t="shared" si="3"/>
        <v>172376.75886416895</v>
      </c>
      <c r="J25" s="69">
        <f t="shared" si="1"/>
        <v>-6562.323375473701</v>
      </c>
    </row>
    <row r="26" spans="1:10" s="3" customFormat="1" ht="12.75">
      <c r="A26" s="73" t="s">
        <v>23</v>
      </c>
      <c r="B26" s="11">
        <v>84744.83346201599</v>
      </c>
      <c r="C26" s="11">
        <f t="shared" si="4"/>
        <v>266145.27031747194</v>
      </c>
      <c r="D26" s="47">
        <v>83780</v>
      </c>
      <c r="E26" s="7">
        <f t="shared" si="2"/>
        <v>256460</v>
      </c>
      <c r="F26" s="11">
        <v>407</v>
      </c>
      <c r="G26" s="89">
        <f>+IF(D26=0,"",'[2]Tabelle1'!$B$7)</f>
        <v>448</v>
      </c>
      <c r="H26" s="9">
        <f t="shared" si="0"/>
        <v>76112.63392857143</v>
      </c>
      <c r="I26" s="9">
        <f t="shared" si="3"/>
        <v>248489.39279274037</v>
      </c>
      <c r="J26" s="69">
        <f t="shared" si="1"/>
        <v>-8632.199533444553</v>
      </c>
    </row>
    <row r="27" spans="1:10" s="3" customFormat="1" ht="12.75">
      <c r="A27" s="73" t="s">
        <v>24</v>
      </c>
      <c r="B27" s="11">
        <v>76488.88980096</v>
      </c>
      <c r="C27" s="11">
        <f t="shared" si="4"/>
        <v>342634.1601184319</v>
      </c>
      <c r="D27" s="47">
        <v>83440</v>
      </c>
      <c r="E27" s="7">
        <f t="shared" si="2"/>
        <v>339900</v>
      </c>
      <c r="F27" s="11">
        <v>520</v>
      </c>
      <c r="G27" s="89">
        <f>+IF(D27=0,"",'[2]Tabelle1'!$B$8)</f>
        <v>450</v>
      </c>
      <c r="H27" s="9">
        <f t="shared" si="0"/>
        <v>96419.55555555555</v>
      </c>
      <c r="I27" s="9">
        <f t="shared" si="3"/>
        <v>344908.94834829593</v>
      </c>
      <c r="J27" s="69">
        <f t="shared" si="1"/>
        <v>19930.665754595553</v>
      </c>
    </row>
    <row r="28" spans="1:10" s="3" customFormat="1" ht="12.75">
      <c r="A28" s="73" t="s">
        <v>25</v>
      </c>
      <c r="B28" s="11">
        <v>97943.809135536</v>
      </c>
      <c r="C28" s="11">
        <f t="shared" si="4"/>
        <v>440577.96925396787</v>
      </c>
      <c r="D28" s="47">
        <v>76030</v>
      </c>
      <c r="E28" s="7">
        <f t="shared" si="2"/>
        <v>415930</v>
      </c>
      <c r="F28" s="11">
        <v>432</v>
      </c>
      <c r="G28" s="89">
        <f>+IF(D28=0,"",'[2]Tabelle1'!$B$9)</f>
        <v>406</v>
      </c>
      <c r="H28" s="9">
        <f t="shared" si="0"/>
        <v>80898.91625615764</v>
      </c>
      <c r="I28" s="9">
        <f t="shared" si="3"/>
        <v>425807.86460445356</v>
      </c>
      <c r="J28" s="69">
        <f t="shared" si="1"/>
        <v>-17044.892879378356</v>
      </c>
    </row>
    <row r="29" spans="1:10" s="3" customFormat="1" ht="12.75">
      <c r="A29" s="73" t="s">
        <v>26</v>
      </c>
      <c r="B29" s="11">
        <v>85793.788241616</v>
      </c>
      <c r="C29" s="11">
        <f t="shared" si="4"/>
        <v>526371.7574955838</v>
      </c>
      <c r="D29" s="47">
        <v>76900</v>
      </c>
      <c r="E29" s="7">
        <f t="shared" si="2"/>
        <v>492830</v>
      </c>
      <c r="F29" s="11">
        <v>424</v>
      </c>
      <c r="G29" s="89">
        <f>+IF(D29=0,"",'[2]Tabelle1'!$B$10)</f>
        <v>426</v>
      </c>
      <c r="H29" s="9">
        <f t="shared" si="0"/>
        <v>76538.96713615023</v>
      </c>
      <c r="I29" s="9">
        <f t="shared" si="3"/>
        <v>502346.8317406038</v>
      </c>
      <c r="J29" s="69">
        <f t="shared" si="1"/>
        <v>-9254.821105465773</v>
      </c>
    </row>
    <row r="30" spans="1:10" s="3" customFormat="1" ht="12.75">
      <c r="A30" s="73" t="s">
        <v>27</v>
      </c>
      <c r="B30" s="16">
        <v>60077.880683184</v>
      </c>
      <c r="C30" s="11">
        <f t="shared" si="4"/>
        <v>586449.6381787679</v>
      </c>
      <c r="D30" s="47">
        <v>51420</v>
      </c>
      <c r="E30" s="7">
        <f t="shared" si="2"/>
        <v>544250</v>
      </c>
      <c r="F30" s="11">
        <v>327</v>
      </c>
      <c r="G30" s="89">
        <f>+IF(D30=0,"",'[2]Tabelle1'!$B$11)</f>
        <v>311</v>
      </c>
      <c r="H30" s="9">
        <f t="shared" si="0"/>
        <v>54065.40192926045</v>
      </c>
      <c r="I30" s="9">
        <f t="shared" si="3"/>
        <v>556412.2336698642</v>
      </c>
      <c r="J30" s="69">
        <f t="shared" si="1"/>
        <v>-6012.478753923548</v>
      </c>
    </row>
    <row r="31" spans="1:10" s="3" customFormat="1" ht="12.75">
      <c r="A31" s="73" t="s">
        <v>28</v>
      </c>
      <c r="B31" s="16">
        <v>38362.28492678399</v>
      </c>
      <c r="C31" s="11">
        <f t="shared" si="4"/>
        <v>624811.9231055519</v>
      </c>
      <c r="D31" s="47">
        <v>37650</v>
      </c>
      <c r="E31" s="7">
        <f t="shared" si="2"/>
        <v>581900</v>
      </c>
      <c r="F31" s="11">
        <v>156</v>
      </c>
      <c r="G31" s="89">
        <f>+IF(D31=0,"",'[2]Tabelle1'!$B$12)</f>
        <v>261</v>
      </c>
      <c r="H31" s="9">
        <f t="shared" si="0"/>
        <v>22503.44827586207</v>
      </c>
      <c r="I31" s="9">
        <f t="shared" si="3"/>
        <v>578915.6819457263</v>
      </c>
      <c r="J31" s="69">
        <f t="shared" si="1"/>
        <v>-15858.836650921923</v>
      </c>
    </row>
    <row r="32" spans="1:10" s="3" customFormat="1" ht="12.75">
      <c r="A32" s="73" t="s">
        <v>29</v>
      </c>
      <c r="B32" s="16">
        <v>32413.149053376</v>
      </c>
      <c r="C32" s="11">
        <f t="shared" si="4"/>
        <v>657225.0721589279</v>
      </c>
      <c r="D32" s="47"/>
      <c r="E32" s="7">
        <f t="shared" si="2"/>
        <v>581900</v>
      </c>
      <c r="F32" s="11">
        <v>94</v>
      </c>
      <c r="G32" s="89">
        <f>+IF(D32=0,"",'[2]Tabelle1'!$B$13)</f>
      </c>
      <c r="H32" s="9"/>
      <c r="I32" s="9"/>
      <c r="J32" s="69"/>
    </row>
    <row r="33" spans="1:10" s="3" customFormat="1" ht="13.5" thickBot="1">
      <c r="A33" s="74" t="s">
        <v>30</v>
      </c>
      <c r="B33" s="17">
        <v>13032.035636256001</v>
      </c>
      <c r="C33" s="17">
        <f>+C32+B33</f>
        <v>670257.1077951839</v>
      </c>
      <c r="D33" s="48"/>
      <c r="E33" s="91">
        <f t="shared" si="2"/>
        <v>581900</v>
      </c>
      <c r="F33" s="12">
        <v>35</v>
      </c>
      <c r="G33" s="90">
        <f>+IF(D33=0,"",F33)</f>
      </c>
      <c r="H33" s="92"/>
      <c r="I33" s="92"/>
      <c r="J33" s="106"/>
    </row>
    <row r="34" spans="2:10" s="3" customFormat="1" ht="13.5" thickBot="1">
      <c r="B34" s="4"/>
      <c r="C34" s="4"/>
      <c r="D34" s="4"/>
      <c r="E34" s="4"/>
      <c r="F34" s="4"/>
      <c r="G34" s="4"/>
      <c r="H34" s="4"/>
      <c r="I34" s="70" t="s">
        <v>18</v>
      </c>
      <c r="J34" s="71">
        <f>+SUM(J22:J33)</f>
        <v>-45896.241159825615</v>
      </c>
    </row>
    <row r="35" spans="1:10" s="3" customFormat="1" ht="13.5" thickTop="1">
      <c r="A35" s="75"/>
      <c r="B35" s="75"/>
      <c r="C35" s="75"/>
      <c r="D35" s="75"/>
      <c r="E35" s="103"/>
      <c r="F35" s="103"/>
      <c r="G35" s="4"/>
      <c r="H35" s="4"/>
      <c r="I35" s="4"/>
      <c r="J35" s="4"/>
    </row>
    <row r="36" spans="1:10" s="3" customFormat="1" ht="12.75">
      <c r="A36" s="103"/>
      <c r="B36" s="103"/>
      <c r="C36" s="103"/>
      <c r="D36" s="103"/>
      <c r="E36" s="103"/>
      <c r="F36" s="103"/>
      <c r="G36" s="4"/>
      <c r="H36" s="4"/>
      <c r="I36" s="4"/>
      <c r="J36" s="4"/>
    </row>
    <row r="37" spans="2:10" s="3" customFormat="1" ht="12.75">
      <c r="B37" s="4"/>
      <c r="C37" s="4"/>
      <c r="D37" s="4"/>
      <c r="E37" s="4"/>
      <c r="F37" s="4"/>
      <c r="G37" s="4"/>
      <c r="H37" s="4"/>
      <c r="I37" s="4"/>
      <c r="J37" s="4"/>
    </row>
    <row r="38" spans="1:9" s="3" customFormat="1" ht="12.75">
      <c r="A38" s="85"/>
      <c r="B38" s="4"/>
      <c r="C38" s="4"/>
      <c r="D38" s="4"/>
      <c r="E38" s="4"/>
      <c r="F38" s="4"/>
      <c r="G38" s="4"/>
      <c r="H38" s="4"/>
      <c r="I38" s="4"/>
    </row>
    <row r="39" s="3" customFormat="1" ht="12.75"/>
    <row r="40" s="3" customFormat="1" ht="12.75"/>
  </sheetData>
  <sheetProtection/>
  <mergeCells count="8">
    <mergeCell ref="B16:C16"/>
    <mergeCell ref="B13:C13"/>
    <mergeCell ref="B14:C14"/>
    <mergeCell ref="B15:C15"/>
    <mergeCell ref="B19:C19"/>
    <mergeCell ref="B20:C20"/>
    <mergeCell ref="B17:C17"/>
    <mergeCell ref="B18:C1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0">
      <selection activeCell="G24" sqref="G24:G25"/>
    </sheetView>
  </sheetViews>
  <sheetFormatPr defaultColWidth="11.421875" defaultRowHeight="12.75"/>
  <cols>
    <col min="3" max="4" width="0" style="0" hidden="1" customWidth="1"/>
    <col min="8" max="8" width="15.57421875" style="0" bestFit="1" customWidth="1"/>
  </cols>
  <sheetData>
    <row r="1" spans="1:13" ht="15">
      <c r="A1" s="2" t="str">
        <f>+Trinkwasser!A1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0.25">
      <c r="A3" s="1" t="str">
        <f>+'Heizenergie '!A3</f>
        <v>ESP-Schulen </v>
      </c>
      <c r="F3" s="1" t="str">
        <f>+'Heizenergie '!E3</f>
        <v>2019/20</v>
      </c>
    </row>
    <row r="4" spans="1:7" ht="20.25">
      <c r="A4" s="19" t="str">
        <f>+'Heizenergie '!A4</f>
        <v>  Ergebnisse der Anne-Frank-Schule</v>
      </c>
      <c r="B4" s="20"/>
      <c r="C4" s="20"/>
      <c r="D4" s="20"/>
      <c r="E4" s="20"/>
      <c r="F4" s="20"/>
      <c r="G4" s="21"/>
    </row>
    <row r="6" spans="1:8" ht="15.75">
      <c r="A6" s="14" t="s">
        <v>8</v>
      </c>
      <c r="B6" s="2"/>
      <c r="C6" s="2"/>
      <c r="D6" s="2"/>
      <c r="F6" s="86" t="s">
        <v>35</v>
      </c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2.75">
      <c r="A8" s="22" t="s">
        <v>1</v>
      </c>
      <c r="B8" s="23" t="s">
        <v>2</v>
      </c>
      <c r="C8" s="54"/>
      <c r="D8" s="54"/>
      <c r="E8" s="24" t="s">
        <v>2</v>
      </c>
      <c r="F8" s="25" t="s">
        <v>2</v>
      </c>
      <c r="G8" s="77" t="s">
        <v>2</v>
      </c>
      <c r="H8" s="80" t="s">
        <v>5</v>
      </c>
    </row>
    <row r="9" spans="1:8" ht="12.75">
      <c r="A9" s="27"/>
      <c r="B9" s="28" t="s">
        <v>3</v>
      </c>
      <c r="C9" s="55"/>
      <c r="D9" s="55"/>
      <c r="E9" s="29" t="s">
        <v>9</v>
      </c>
      <c r="F9" s="30"/>
      <c r="G9" s="78" t="s">
        <v>9</v>
      </c>
      <c r="H9" s="81" t="s">
        <v>6</v>
      </c>
    </row>
    <row r="10" spans="1:8" ht="12.75">
      <c r="A10" s="27"/>
      <c r="B10" s="28" t="s">
        <v>4</v>
      </c>
      <c r="C10" s="55"/>
      <c r="D10" s="55"/>
      <c r="E10" s="29" t="s">
        <v>4</v>
      </c>
      <c r="F10" s="30" t="s">
        <v>4</v>
      </c>
      <c r="G10" s="78" t="s">
        <v>4</v>
      </c>
      <c r="H10" s="81" t="s">
        <v>4</v>
      </c>
    </row>
    <row r="11" spans="1:8" ht="12.75">
      <c r="A11" s="27"/>
      <c r="B11" s="119" t="s">
        <v>50</v>
      </c>
      <c r="C11" s="127"/>
      <c r="D11" s="127"/>
      <c r="E11" s="120"/>
      <c r="F11" s="115" t="s">
        <v>57</v>
      </c>
      <c r="G11" s="116"/>
      <c r="H11" s="81"/>
    </row>
    <row r="12" spans="1:8" ht="12.75">
      <c r="A12" s="27"/>
      <c r="B12" s="128" t="s">
        <v>49</v>
      </c>
      <c r="C12" s="129"/>
      <c r="D12" s="129"/>
      <c r="E12" s="130"/>
      <c r="F12" s="30"/>
      <c r="G12" s="78"/>
      <c r="H12" s="81"/>
    </row>
    <row r="13" spans="1:8" ht="12.75">
      <c r="A13" s="27"/>
      <c r="B13" s="121" t="s">
        <v>51</v>
      </c>
      <c r="C13" s="131"/>
      <c r="D13" s="131"/>
      <c r="E13" s="122"/>
      <c r="F13" s="30"/>
      <c r="G13" s="78"/>
      <c r="H13" s="81"/>
    </row>
    <row r="14" spans="1:8" ht="12.75">
      <c r="A14" s="27"/>
      <c r="B14" s="125" t="s">
        <v>52</v>
      </c>
      <c r="C14" s="132"/>
      <c r="D14" s="132"/>
      <c r="E14" s="126"/>
      <c r="F14" s="30"/>
      <c r="G14" s="78"/>
      <c r="H14" s="81"/>
    </row>
    <row r="15" spans="1:8" ht="13.5" thickBot="1">
      <c r="A15" s="32"/>
      <c r="B15" s="33" t="s">
        <v>31</v>
      </c>
      <c r="C15" s="56"/>
      <c r="D15" s="56"/>
      <c r="E15" s="34" t="s">
        <v>31</v>
      </c>
      <c r="F15" s="35" t="str">
        <f>+F3</f>
        <v>2019/20</v>
      </c>
      <c r="G15" s="79" t="str">
        <f>+F15</f>
        <v>2019/20</v>
      </c>
      <c r="H15" s="82" t="str">
        <f>+G15</f>
        <v>2019/20</v>
      </c>
    </row>
    <row r="16" spans="1:8" ht="12.75">
      <c r="A16" s="72" t="s">
        <v>19</v>
      </c>
      <c r="B16" s="10">
        <v>3910.635935999999</v>
      </c>
      <c r="C16" s="10">
        <v>4055</v>
      </c>
      <c r="D16" s="57"/>
      <c r="E16" s="58">
        <f>+B16</f>
        <v>3910.635935999999</v>
      </c>
      <c r="F16" s="46">
        <v>4520</v>
      </c>
      <c r="G16" s="58">
        <f>+F16</f>
        <v>4520</v>
      </c>
      <c r="H16" s="63">
        <f aca="true" t="shared" si="0" ref="H16:H27">IF(F16=0,"",+F16-B16)</f>
        <v>609.3640640000008</v>
      </c>
    </row>
    <row r="17" spans="1:8" ht="12.75">
      <c r="A17" s="73" t="s">
        <v>20</v>
      </c>
      <c r="B17" s="11">
        <v>6487.586784</v>
      </c>
      <c r="C17" s="11">
        <v>6344</v>
      </c>
      <c r="D17" s="59"/>
      <c r="E17" s="60">
        <f aca="true" t="shared" si="1" ref="E17:E27">+E16+B17</f>
        <v>10398.22272</v>
      </c>
      <c r="F17" s="47">
        <v>5560</v>
      </c>
      <c r="G17" s="60">
        <f aca="true" t="shared" si="2" ref="G17:G25">+F17+G16</f>
        <v>10080</v>
      </c>
      <c r="H17" s="64">
        <f t="shared" si="0"/>
        <v>-927.5867840000001</v>
      </c>
    </row>
    <row r="18" spans="1:8" ht="12.75">
      <c r="A18" s="73" t="s">
        <v>21</v>
      </c>
      <c r="B18" s="11">
        <v>6261.538463999999</v>
      </c>
      <c r="C18" s="11">
        <v>8044</v>
      </c>
      <c r="D18" s="59"/>
      <c r="E18" s="60">
        <f t="shared" si="1"/>
        <v>16659.761184</v>
      </c>
      <c r="F18" s="47">
        <v>5800</v>
      </c>
      <c r="G18" s="60">
        <f t="shared" si="2"/>
        <v>15880</v>
      </c>
      <c r="H18" s="64">
        <f t="shared" si="0"/>
        <v>-461.5384639999993</v>
      </c>
    </row>
    <row r="19" spans="1:8" ht="12.75">
      <c r="A19" s="73" t="s">
        <v>22</v>
      </c>
      <c r="B19" s="11">
        <v>7879.0397760000005</v>
      </c>
      <c r="C19" s="11">
        <v>11010</v>
      </c>
      <c r="D19" s="59"/>
      <c r="E19" s="60">
        <f t="shared" si="1"/>
        <v>24538.80096</v>
      </c>
      <c r="F19" s="47">
        <v>6560</v>
      </c>
      <c r="G19" s="60">
        <f t="shared" si="2"/>
        <v>22440</v>
      </c>
      <c r="H19" s="64">
        <f t="shared" si="0"/>
        <v>-1319.0397760000005</v>
      </c>
    </row>
    <row r="20" spans="1:8" ht="12.75">
      <c r="A20" s="73" t="s">
        <v>23</v>
      </c>
      <c r="B20" s="11">
        <v>6776.426304</v>
      </c>
      <c r="C20" s="11">
        <v>9619</v>
      </c>
      <c r="D20" s="59"/>
      <c r="E20" s="60">
        <f t="shared" si="1"/>
        <v>31315.227264</v>
      </c>
      <c r="F20" s="47">
        <v>6800</v>
      </c>
      <c r="G20" s="60">
        <f t="shared" si="2"/>
        <v>29240</v>
      </c>
      <c r="H20" s="64">
        <f t="shared" si="0"/>
        <v>23.573696000000382</v>
      </c>
    </row>
    <row r="21" spans="1:8" ht="12.75">
      <c r="A21" s="73" t="s">
        <v>24</v>
      </c>
      <c r="B21" s="11">
        <v>8216.437823999999</v>
      </c>
      <c r="C21" s="11">
        <v>13879</v>
      </c>
      <c r="D21" s="59"/>
      <c r="E21" s="60">
        <f t="shared" si="1"/>
        <v>39531.665088</v>
      </c>
      <c r="F21" s="47">
        <v>6200</v>
      </c>
      <c r="G21" s="60">
        <f t="shared" si="2"/>
        <v>35440</v>
      </c>
      <c r="H21" s="64">
        <f t="shared" si="0"/>
        <v>-2016.4378239999987</v>
      </c>
    </row>
    <row r="22" spans="1:8" ht="12.75">
      <c r="A22" s="73" t="s">
        <v>25</v>
      </c>
      <c r="B22" s="11">
        <v>6222.1893119999995</v>
      </c>
      <c r="C22" s="11">
        <v>11829</v>
      </c>
      <c r="D22" s="59"/>
      <c r="E22" s="60">
        <f t="shared" si="1"/>
        <v>45753.854400000004</v>
      </c>
      <c r="F22" s="47">
        <v>5560</v>
      </c>
      <c r="G22" s="60">
        <f t="shared" si="2"/>
        <v>41000</v>
      </c>
      <c r="H22" s="64">
        <f t="shared" si="0"/>
        <v>-662.1893119999995</v>
      </c>
    </row>
    <row r="23" spans="1:8" ht="12.75">
      <c r="A23" s="73" t="s">
        <v>26</v>
      </c>
      <c r="B23" s="11">
        <v>6368.702112</v>
      </c>
      <c r="C23" s="11">
        <v>9856</v>
      </c>
      <c r="D23" s="59"/>
      <c r="E23" s="60">
        <f t="shared" si="1"/>
        <v>52122.556512</v>
      </c>
      <c r="F23" s="47">
        <v>5680</v>
      </c>
      <c r="G23" s="60">
        <f t="shared" si="2"/>
        <v>46680</v>
      </c>
      <c r="H23" s="64">
        <f t="shared" si="0"/>
        <v>-688.7021119999999</v>
      </c>
    </row>
    <row r="24" spans="1:8" ht="12.75">
      <c r="A24" s="73" t="s">
        <v>27</v>
      </c>
      <c r="B24" s="11">
        <v>5142.1806719999995</v>
      </c>
      <c r="C24" s="59">
        <v>5932</v>
      </c>
      <c r="D24" s="59">
        <v>801</v>
      </c>
      <c r="E24" s="60">
        <f t="shared" si="1"/>
        <v>57264.737184000005</v>
      </c>
      <c r="F24" s="47">
        <v>4600</v>
      </c>
      <c r="G24" s="60">
        <f t="shared" si="2"/>
        <v>51280</v>
      </c>
      <c r="H24" s="64">
        <f t="shared" si="0"/>
        <v>-542.1806719999995</v>
      </c>
    </row>
    <row r="25" spans="1:8" ht="12.75">
      <c r="A25" s="73" t="s">
        <v>28</v>
      </c>
      <c r="B25" s="11">
        <v>6157.723680000001</v>
      </c>
      <c r="C25" s="59">
        <v>6295</v>
      </c>
      <c r="D25" s="59">
        <v>801</v>
      </c>
      <c r="E25" s="60">
        <f t="shared" si="1"/>
        <v>63422.46086400001</v>
      </c>
      <c r="F25" s="61">
        <v>4440</v>
      </c>
      <c r="G25" s="60">
        <f t="shared" si="2"/>
        <v>55720</v>
      </c>
      <c r="H25" s="64">
        <f t="shared" si="0"/>
        <v>-1717.723680000001</v>
      </c>
    </row>
    <row r="26" spans="1:8" ht="12.75">
      <c r="A26" s="73" t="s">
        <v>29</v>
      </c>
      <c r="B26" s="11">
        <v>4721.061024</v>
      </c>
      <c r="C26" s="59">
        <v>5470</v>
      </c>
      <c r="D26" s="59">
        <v>801</v>
      </c>
      <c r="E26" s="60">
        <f t="shared" si="1"/>
        <v>68143.521888</v>
      </c>
      <c r="F26" s="61"/>
      <c r="G26" s="60"/>
      <c r="H26" s="64">
        <f t="shared" si="0"/>
      </c>
    </row>
    <row r="27" spans="1:8" ht="13.5" thickBot="1">
      <c r="A27" s="74" t="s">
        <v>30</v>
      </c>
      <c r="B27" s="17">
        <v>3163.0020479999994</v>
      </c>
      <c r="C27" s="17">
        <v>3599</v>
      </c>
      <c r="D27" s="65">
        <v>801</v>
      </c>
      <c r="E27" s="18">
        <f t="shared" si="1"/>
        <v>71306.523936</v>
      </c>
      <c r="F27" s="62"/>
      <c r="G27" s="18"/>
      <c r="H27" s="87">
        <f t="shared" si="0"/>
      </c>
    </row>
    <row r="28" spans="1:8" ht="12" customHeight="1">
      <c r="A28" s="4"/>
      <c r="B28" s="4"/>
      <c r="C28" s="4">
        <f>SUM(C16:C27)</f>
        <v>95932</v>
      </c>
      <c r="D28" s="4"/>
      <c r="E28" s="13" t="s">
        <v>7</v>
      </c>
      <c r="F28" s="13"/>
      <c r="G28" s="13"/>
      <c r="H28" s="70">
        <f>SUM(H16:H27)</f>
        <v>-7702.460863999997</v>
      </c>
    </row>
    <row r="29" spans="1:8" ht="12" customHeight="1">
      <c r="A29" s="75"/>
      <c r="B29" s="75"/>
      <c r="C29" s="75"/>
      <c r="D29" s="75"/>
      <c r="E29" s="103"/>
      <c r="F29" s="103"/>
      <c r="G29" s="4"/>
      <c r="H29" s="4"/>
    </row>
    <row r="30" spans="1:8" ht="12" customHeight="1">
      <c r="A30" s="103"/>
      <c r="B30" s="103"/>
      <c r="C30" s="103"/>
      <c r="D30" s="103"/>
      <c r="E30" s="103"/>
      <c r="F30" s="103"/>
      <c r="G30" s="4"/>
      <c r="H30" s="4"/>
    </row>
    <row r="31" spans="1:8" ht="12" customHeight="1">
      <c r="A31" s="4"/>
      <c r="B31" s="4"/>
      <c r="C31" s="4"/>
      <c r="D31" s="4"/>
      <c r="E31" s="4"/>
      <c r="F31" s="4"/>
      <c r="G31" s="4"/>
      <c r="H31" s="4"/>
    </row>
    <row r="32" spans="1:8" ht="12.75">
      <c r="A32" s="76"/>
      <c r="B32" s="4"/>
      <c r="C32" s="4"/>
      <c r="D32" s="4"/>
      <c r="E32" s="4"/>
      <c r="F32" s="4"/>
      <c r="G32" s="4"/>
      <c r="H32" s="4"/>
    </row>
    <row r="33" spans="1:8" ht="12.75">
      <c r="A33" s="85"/>
      <c r="B33" s="3"/>
      <c r="C33" s="3">
        <f>+C32/12</f>
        <v>0</v>
      </c>
      <c r="D33" s="3"/>
      <c r="E33" s="4"/>
      <c r="F33" s="3"/>
      <c r="G33" s="4"/>
      <c r="H33" s="3"/>
    </row>
    <row r="57" spans="1:4" ht="12.75">
      <c r="A57" s="15"/>
      <c r="B57" s="15"/>
      <c r="C57" s="15"/>
      <c r="D57" s="15"/>
    </row>
    <row r="58" spans="1:8" ht="12.75">
      <c r="A58" s="15"/>
      <c r="B58" s="15"/>
      <c r="C58" s="15"/>
      <c r="D58" s="15"/>
      <c r="E58" s="15"/>
      <c r="F58" s="15"/>
      <c r="G58" s="15"/>
      <c r="H58" s="15"/>
    </row>
    <row r="59" spans="1:8" ht="12.75">
      <c r="A59" s="15"/>
      <c r="B59" s="15"/>
      <c r="C59" s="15"/>
      <c r="D59" s="15"/>
      <c r="E59" s="15"/>
      <c r="F59" s="15"/>
      <c r="G59" s="15"/>
      <c r="H59" s="15"/>
    </row>
    <row r="60" spans="1:8" ht="12.75">
      <c r="A60" s="15"/>
      <c r="B60" s="15"/>
      <c r="C60" s="15"/>
      <c r="D60" s="15"/>
      <c r="E60" s="15"/>
      <c r="F60" s="15"/>
      <c r="G60" s="15"/>
      <c r="H60" s="15"/>
    </row>
  </sheetData>
  <sheetProtection/>
  <mergeCells count="4">
    <mergeCell ref="B11:E11"/>
    <mergeCell ref="B12:E12"/>
    <mergeCell ref="B13:E13"/>
    <mergeCell ref="B14:E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39</v>
      </c>
      <c r="B1" s="2"/>
      <c r="E1" s="2"/>
      <c r="F1" s="2"/>
      <c r="G1" s="2"/>
      <c r="H1" s="2"/>
      <c r="I1" s="2"/>
      <c r="J1" s="2"/>
      <c r="K1" s="2"/>
    </row>
    <row r="3" spans="1:5" ht="20.25">
      <c r="A3" s="51" t="str">
        <f>+Elektro!A3</f>
        <v>ESP-Schulen </v>
      </c>
      <c r="B3" s="52"/>
      <c r="C3" s="51"/>
      <c r="D3" s="1" t="str">
        <f>+'[1]Trinkwasser Red'!$D$2</f>
        <v>2019/20</v>
      </c>
      <c r="E3" s="52"/>
    </row>
    <row r="4" spans="1:5" ht="20.25">
      <c r="A4" s="19" t="str">
        <f>+Elektro!A4</f>
        <v>  Ergebnisse der Anne-Frank-Schule</v>
      </c>
      <c r="B4" s="20"/>
      <c r="C4" s="20"/>
      <c r="D4" s="20"/>
      <c r="E4" s="21"/>
    </row>
    <row r="6" spans="1:6" ht="15.75">
      <c r="A6" s="14" t="s">
        <v>11</v>
      </c>
      <c r="B6" s="2"/>
      <c r="C6" s="2"/>
      <c r="D6" s="105" t="s">
        <v>53</v>
      </c>
      <c r="E6" s="105"/>
      <c r="F6" s="2"/>
    </row>
    <row r="7" spans="1:6" ht="15.75" thickBot="1">
      <c r="A7" s="2"/>
      <c r="B7" s="2"/>
      <c r="C7" s="2"/>
      <c r="D7" s="2"/>
      <c r="E7" s="2"/>
      <c r="F7" s="2"/>
    </row>
    <row r="8" spans="1:6" ht="12.75">
      <c r="A8" s="22" t="s">
        <v>1</v>
      </c>
      <c r="B8" s="23" t="s">
        <v>2</v>
      </c>
      <c r="C8" s="49" t="s">
        <v>2</v>
      </c>
      <c r="D8" s="25" t="s">
        <v>2</v>
      </c>
      <c r="E8" s="24" t="s">
        <v>2</v>
      </c>
      <c r="F8" s="26" t="s">
        <v>5</v>
      </c>
    </row>
    <row r="9" spans="1:6" ht="12.75">
      <c r="A9" s="27"/>
      <c r="B9" s="28" t="s">
        <v>3</v>
      </c>
      <c r="C9" s="42" t="s">
        <v>9</v>
      </c>
      <c r="D9" s="30"/>
      <c r="E9" s="29" t="s">
        <v>9</v>
      </c>
      <c r="F9" s="31" t="s">
        <v>6</v>
      </c>
    </row>
    <row r="10" spans="1:6" ht="12.75">
      <c r="A10" s="27"/>
      <c r="B10" s="28" t="s">
        <v>12</v>
      </c>
      <c r="C10" s="50" t="s">
        <v>12</v>
      </c>
      <c r="D10" s="30" t="s">
        <v>12</v>
      </c>
      <c r="E10" s="29" t="s">
        <v>12</v>
      </c>
      <c r="F10" s="31"/>
    </row>
    <row r="11" spans="1:6" ht="12.75">
      <c r="A11" s="27"/>
      <c r="B11" s="111" t="s">
        <v>42</v>
      </c>
      <c r="C11" s="112" t="s">
        <v>44</v>
      </c>
      <c r="D11" s="30"/>
      <c r="E11" s="29"/>
      <c r="F11" s="31"/>
    </row>
    <row r="12" spans="1:6" ht="12.75">
      <c r="A12" s="27"/>
      <c r="B12" s="107" t="s">
        <v>38</v>
      </c>
      <c r="C12" s="108" t="s">
        <v>45</v>
      </c>
      <c r="D12" s="30"/>
      <c r="E12" s="29"/>
      <c r="F12" s="31"/>
    </row>
    <row r="13" spans="1:6" ht="12.75">
      <c r="A13" s="27"/>
      <c r="B13" s="109" t="s">
        <v>42</v>
      </c>
      <c r="C13" s="110" t="s">
        <v>43</v>
      </c>
      <c r="D13" s="30"/>
      <c r="E13" s="29"/>
      <c r="F13" s="31"/>
    </row>
    <row r="14" spans="1:6" ht="13.5" thickBot="1">
      <c r="A14" s="27"/>
      <c r="B14" s="28" t="s">
        <v>31</v>
      </c>
      <c r="C14" s="42" t="s">
        <v>31</v>
      </c>
      <c r="D14" s="30" t="str">
        <f>+D3</f>
        <v>2019/20</v>
      </c>
      <c r="E14" s="102" t="str">
        <f>+D14</f>
        <v>2019/20</v>
      </c>
      <c r="F14" s="31" t="str">
        <f>+E14</f>
        <v>2019/20</v>
      </c>
    </row>
    <row r="15" spans="1:6" ht="12.75">
      <c r="A15" s="95" t="s">
        <v>19</v>
      </c>
      <c r="B15" s="96">
        <v>74</v>
      </c>
      <c r="C15" s="96">
        <f>+B15</f>
        <v>74</v>
      </c>
      <c r="D15" s="97">
        <v>136</v>
      </c>
      <c r="E15" s="96">
        <f>+D15</f>
        <v>136</v>
      </c>
      <c r="F15" s="113">
        <f aca="true" t="shared" si="0" ref="F15:F26">IF(D15=0,"",+D15-B15)</f>
        <v>62</v>
      </c>
    </row>
    <row r="16" spans="1:6" ht="12.75">
      <c r="A16" s="98" t="s">
        <v>20</v>
      </c>
      <c r="B16" s="93">
        <v>106</v>
      </c>
      <c r="C16" s="93">
        <f aca="true" t="shared" si="1" ref="C16:C26">+C15+B16</f>
        <v>180</v>
      </c>
      <c r="D16" s="94">
        <v>127</v>
      </c>
      <c r="E16" s="93">
        <f aca="true" t="shared" si="2" ref="E16:E24">+D16+E15</f>
        <v>263</v>
      </c>
      <c r="F16" s="114">
        <f t="shared" si="0"/>
        <v>21</v>
      </c>
    </row>
    <row r="17" spans="1:6" ht="12.75">
      <c r="A17" s="98" t="s">
        <v>21</v>
      </c>
      <c r="B17" s="93">
        <v>114</v>
      </c>
      <c r="C17" s="93">
        <f t="shared" si="1"/>
        <v>294</v>
      </c>
      <c r="D17" s="94">
        <v>114</v>
      </c>
      <c r="E17" s="93">
        <f t="shared" si="2"/>
        <v>377</v>
      </c>
      <c r="F17" s="114">
        <f>IF(D17=0,"",+D17-B17)</f>
        <v>0</v>
      </c>
    </row>
    <row r="18" spans="1:6" ht="12.75">
      <c r="A18" s="98" t="s">
        <v>22</v>
      </c>
      <c r="B18" s="93">
        <v>114</v>
      </c>
      <c r="C18" s="93">
        <f t="shared" si="1"/>
        <v>408</v>
      </c>
      <c r="D18" s="94">
        <v>159</v>
      </c>
      <c r="E18" s="93">
        <f t="shared" si="2"/>
        <v>536</v>
      </c>
      <c r="F18" s="114">
        <f t="shared" si="0"/>
        <v>45</v>
      </c>
    </row>
    <row r="19" spans="1:6" ht="12.75">
      <c r="A19" s="98" t="s">
        <v>23</v>
      </c>
      <c r="B19" s="93">
        <v>96</v>
      </c>
      <c r="C19" s="93">
        <f t="shared" si="1"/>
        <v>504</v>
      </c>
      <c r="D19" s="94">
        <v>80</v>
      </c>
      <c r="E19" s="93">
        <f t="shared" si="2"/>
        <v>616</v>
      </c>
      <c r="F19" s="114">
        <f t="shared" si="0"/>
        <v>-16</v>
      </c>
    </row>
    <row r="20" spans="1:6" ht="12.75">
      <c r="A20" s="98" t="s">
        <v>24</v>
      </c>
      <c r="B20" s="93">
        <v>106</v>
      </c>
      <c r="C20" s="93">
        <f t="shared" si="1"/>
        <v>610</v>
      </c>
      <c r="D20" s="94">
        <v>127</v>
      </c>
      <c r="E20" s="93">
        <f t="shared" si="2"/>
        <v>743</v>
      </c>
      <c r="F20" s="114">
        <f>IF(D20=0,"",+D20-B20)</f>
        <v>21</v>
      </c>
    </row>
    <row r="21" spans="1:6" ht="12.75">
      <c r="A21" s="98" t="s">
        <v>25</v>
      </c>
      <c r="B21" s="93">
        <v>143</v>
      </c>
      <c r="C21" s="93">
        <f t="shared" si="1"/>
        <v>753</v>
      </c>
      <c r="D21" s="94">
        <v>116</v>
      </c>
      <c r="E21" s="93">
        <f t="shared" si="2"/>
        <v>859</v>
      </c>
      <c r="F21" s="114">
        <f>IF(D21=0,"",+D21-B21)</f>
        <v>-27</v>
      </c>
    </row>
    <row r="22" spans="1:6" ht="12.75">
      <c r="A22" s="98" t="s">
        <v>26</v>
      </c>
      <c r="B22" s="93">
        <v>117</v>
      </c>
      <c r="C22" s="93">
        <f t="shared" si="1"/>
        <v>870</v>
      </c>
      <c r="D22" s="94">
        <v>97</v>
      </c>
      <c r="E22" s="93">
        <f t="shared" si="2"/>
        <v>956</v>
      </c>
      <c r="F22" s="114">
        <f>IF(D22=0,"",+D22-B22)</f>
        <v>-20</v>
      </c>
    </row>
    <row r="23" spans="1:6" ht="12.75">
      <c r="A23" s="98" t="s">
        <v>27</v>
      </c>
      <c r="B23" s="93">
        <v>135</v>
      </c>
      <c r="C23" s="93">
        <f t="shared" si="1"/>
        <v>1005</v>
      </c>
      <c r="D23" s="94">
        <v>16</v>
      </c>
      <c r="E23" s="93">
        <f t="shared" si="2"/>
        <v>972</v>
      </c>
      <c r="F23" s="114">
        <f t="shared" si="0"/>
        <v>-119</v>
      </c>
    </row>
    <row r="24" spans="1:6" ht="12.75">
      <c r="A24" s="98" t="s">
        <v>28</v>
      </c>
      <c r="B24" s="93">
        <v>157</v>
      </c>
      <c r="C24" s="93">
        <f t="shared" si="1"/>
        <v>1162</v>
      </c>
      <c r="D24" s="94">
        <v>21</v>
      </c>
      <c r="E24" s="93">
        <f t="shared" si="2"/>
        <v>993</v>
      </c>
      <c r="F24" s="114">
        <f t="shared" si="0"/>
        <v>-136</v>
      </c>
    </row>
    <row r="25" spans="1:6" ht="12.75">
      <c r="A25" s="98" t="s">
        <v>29</v>
      </c>
      <c r="B25" s="93">
        <v>86</v>
      </c>
      <c r="C25" s="93">
        <f t="shared" si="1"/>
        <v>1248</v>
      </c>
      <c r="D25" s="94"/>
      <c r="E25" s="93"/>
      <c r="F25" s="114">
        <f t="shared" si="0"/>
      </c>
    </row>
    <row r="26" spans="1:6" ht="13.5" thickBot="1">
      <c r="A26" s="99" t="s">
        <v>30</v>
      </c>
      <c r="B26" s="100">
        <v>115</v>
      </c>
      <c r="C26" s="100">
        <f t="shared" si="1"/>
        <v>1363</v>
      </c>
      <c r="D26" s="101"/>
      <c r="E26" s="100"/>
      <c r="F26" s="87">
        <f t="shared" si="0"/>
      </c>
    </row>
    <row r="27" spans="1:6" ht="12.75">
      <c r="A27" s="4"/>
      <c r="B27" s="4"/>
      <c r="C27" s="13" t="s">
        <v>54</v>
      </c>
      <c r="D27" s="13"/>
      <c r="E27" s="13"/>
      <c r="F27" s="70">
        <f>SUM(F15:F26)</f>
        <v>-169</v>
      </c>
    </row>
    <row r="28" spans="1:6" ht="12.75">
      <c r="A28" s="104"/>
      <c r="B28" s="75"/>
      <c r="C28" s="75"/>
      <c r="D28" s="3"/>
      <c r="E28" s="3"/>
      <c r="F28" s="3"/>
    </row>
    <row r="29" spans="1:6" ht="12.75">
      <c r="A29" s="75"/>
      <c r="B29" s="75"/>
      <c r="C29" s="75"/>
      <c r="D29" s="75"/>
      <c r="E29" s="103"/>
      <c r="F29" s="103"/>
    </row>
    <row r="30" spans="1:6" ht="12.75">
      <c r="A30" s="103"/>
      <c r="B30" s="103"/>
      <c r="C30" s="103"/>
      <c r="D30" s="103"/>
      <c r="E30" s="103"/>
      <c r="F30" s="103"/>
    </row>
    <row r="51" ht="12.75">
      <c r="B51" t="s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2018-09-05T10:27:23Z</cp:lastPrinted>
  <dcterms:created xsi:type="dcterms:W3CDTF">1999-04-30T04:59:30Z</dcterms:created>
  <dcterms:modified xsi:type="dcterms:W3CDTF">2020-06-18T05:34:49Z</dcterms:modified>
  <cp:category/>
  <cp:version/>
  <cp:contentType/>
  <cp:contentStatus/>
</cp:coreProperties>
</file>