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4040" windowHeight="11460" activeTab="1"/>
  </bookViews>
  <sheets>
    <sheet name="Heizenergie" sheetId="1" r:id="rId1"/>
    <sheet name="Trinkwasser" sheetId="2" r:id="rId2"/>
  </sheets>
  <externalReferences>
    <externalReference r:id="rId5"/>
    <externalReference r:id="rId6"/>
  </externalReferences>
  <definedNames>
    <definedName name="_xlnm.Print_Area" localSheetId="1">'Trinkwasser'!$A:$IV</definedName>
  </definedNames>
  <calcPr fullCalcOnLoad="1"/>
</workbook>
</file>

<file path=xl/sharedStrings.xml><?xml version="1.0" encoding="utf-8"?>
<sst xmlns="http://schemas.openxmlformats.org/spreadsheetml/2006/main" count="91" uniqueCount="45">
  <si>
    <t xml:space="preserve">ESP-Schulen </t>
  </si>
  <si>
    <t>Monat</t>
  </si>
  <si>
    <t>Verbrauch</t>
  </si>
  <si>
    <t>Mittelwert</t>
  </si>
  <si>
    <t>kWh</t>
  </si>
  <si>
    <t>Einsparung/</t>
  </si>
  <si>
    <t>Mehrverbrauch</t>
  </si>
  <si>
    <t>addiert</t>
  </si>
  <si>
    <t>korrigierter</t>
  </si>
  <si>
    <t xml:space="preserve"> -Trinkwasser-</t>
  </si>
  <si>
    <t>m³</t>
  </si>
  <si>
    <t>Minderverbrauch</t>
  </si>
  <si>
    <t>7=3/6*5</t>
  </si>
  <si>
    <t>Mehr- oder</t>
  </si>
  <si>
    <t>Minderver-</t>
  </si>
  <si>
    <t>brauch</t>
  </si>
  <si>
    <t xml:space="preserve">    Gradtagszahl</t>
  </si>
  <si>
    <t>Summe</t>
  </si>
  <si>
    <t>Heizenergie -Erdgas-</t>
  </si>
  <si>
    <t>1995/97</t>
  </si>
  <si>
    <t>1995/98</t>
  </si>
  <si>
    <t>Aug</t>
  </si>
  <si>
    <t>Sep</t>
  </si>
  <si>
    <t>Okt</t>
  </si>
  <si>
    <t>Nov</t>
  </si>
  <si>
    <t>Dez</t>
  </si>
  <si>
    <t>Jan</t>
  </si>
  <si>
    <t>Feb</t>
  </si>
  <si>
    <t>Mrz</t>
  </si>
  <si>
    <t>Apr</t>
  </si>
  <si>
    <t>Mai</t>
  </si>
  <si>
    <t>Jun</t>
  </si>
  <si>
    <t>Jul</t>
  </si>
  <si>
    <t>97/00</t>
  </si>
  <si>
    <t>Soll 03/04</t>
  </si>
  <si>
    <t>Seestadt Immobilien</t>
  </si>
  <si>
    <t>Reduzierung</t>
  </si>
  <si>
    <t>in 2005 -3%</t>
  </si>
  <si>
    <t>aktuell</t>
  </si>
  <si>
    <t>in 2004 -16%</t>
  </si>
  <si>
    <t>Reduzierung 2004 -16%</t>
  </si>
  <si>
    <t>Reduzierung 2015 -25%</t>
  </si>
  <si>
    <t>Reduzierung 2016 -7%</t>
  </si>
  <si>
    <t xml:space="preserve">  Ergebnisse der Oberschule Geestemünde </t>
  </si>
  <si>
    <t xml:space="preserve">  Immanuel-Kant-Schule Sporthalle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</si>
</sst>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4.7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3" fontId="0" fillId="35" borderId="0" xfId="0" applyNumberFormat="1" applyFont="1" applyFill="1" applyAlignment="1">
      <alignment/>
    </xf>
    <xf numFmtId="0" fontId="0" fillId="34" borderId="2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0" fillId="34" borderId="30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3" fontId="1" fillId="36" borderId="27" xfId="0" applyNumberFormat="1" applyFont="1" applyFill="1" applyBorder="1" applyAlignment="1">
      <alignment/>
    </xf>
    <xf numFmtId="3" fontId="1" fillId="36" borderId="32" xfId="0" applyNumberFormat="1" applyFont="1" applyFill="1" applyBorder="1" applyAlignment="1">
      <alignment/>
    </xf>
    <xf numFmtId="3" fontId="1" fillId="36" borderId="33" xfId="0" applyNumberFormat="1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3" fontId="0" fillId="0" borderId="28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1" fillId="37" borderId="38" xfId="0" applyNumberFormat="1" applyFont="1" applyFill="1" applyBorder="1" applyAlignment="1">
      <alignment/>
    </xf>
    <xf numFmtId="3" fontId="1" fillId="36" borderId="39" xfId="0" applyNumberFormat="1" applyFont="1" applyFill="1" applyBorder="1" applyAlignment="1">
      <alignment/>
    </xf>
    <xf numFmtId="3" fontId="1" fillId="36" borderId="40" xfId="0" applyNumberFormat="1" applyFont="1" applyFill="1" applyBorder="1" applyAlignment="1">
      <alignment/>
    </xf>
    <xf numFmtId="0" fontId="0" fillId="34" borderId="41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3" fontId="0" fillId="37" borderId="42" xfId="0" applyNumberFormat="1" applyFont="1" applyFill="1" applyBorder="1" applyAlignment="1">
      <alignment/>
    </xf>
    <xf numFmtId="3" fontId="0" fillId="37" borderId="43" xfId="0" applyNumberFormat="1" applyFont="1" applyFill="1" applyBorder="1" applyAlignment="1">
      <alignment/>
    </xf>
    <xf numFmtId="3" fontId="1" fillId="35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44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32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2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3" fontId="1" fillId="35" borderId="45" xfId="0" applyNumberFormat="1" applyFont="1" applyFill="1" applyBorder="1" applyAlignment="1">
      <alignment/>
    </xf>
    <xf numFmtId="17" fontId="0" fillId="34" borderId="26" xfId="0" applyNumberFormat="1" applyFont="1" applyFill="1" applyBorder="1" applyAlignment="1">
      <alignment horizontal="center"/>
    </xf>
    <xf numFmtId="17" fontId="0" fillId="34" borderId="46" xfId="0" applyNumberFormat="1" applyFont="1" applyFill="1" applyBorder="1" applyAlignment="1">
      <alignment horizontal="center"/>
    </xf>
    <xf numFmtId="17" fontId="0" fillId="34" borderId="47" xfId="0" applyNumberFormat="1" applyFont="1" applyFill="1" applyBorder="1" applyAlignment="1">
      <alignment horizontal="center"/>
    </xf>
    <xf numFmtId="16" fontId="0" fillId="34" borderId="31" xfId="0" applyNumberFormat="1" applyFont="1" applyFill="1" applyBorder="1" applyAlignment="1">
      <alignment horizontal="center"/>
    </xf>
    <xf numFmtId="1" fontId="0" fillId="0" borderId="27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0" fontId="1" fillId="34" borderId="48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34" borderId="49" xfId="0" applyFont="1" applyFill="1" applyBorder="1" applyAlignment="1">
      <alignment horizontal="center"/>
    </xf>
    <xf numFmtId="0" fontId="8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1" fillId="37" borderId="50" xfId="0" applyNumberFormat="1" applyFont="1" applyFill="1" applyBorder="1" applyAlignment="1">
      <alignment/>
    </xf>
    <xf numFmtId="1" fontId="0" fillId="36" borderId="27" xfId="0" applyNumberFormat="1" applyFont="1" applyFill="1" applyBorder="1" applyAlignment="1">
      <alignment/>
    </xf>
    <xf numFmtId="3" fontId="0" fillId="36" borderId="37" xfId="0" applyNumberFormat="1" applyFont="1" applyFill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36" borderId="12" xfId="0" applyNumberFormat="1" applyFont="1" applyFill="1" applyBorder="1" applyAlignment="1">
      <alignment/>
    </xf>
    <xf numFmtId="0" fontId="1" fillId="39" borderId="54" xfId="0" applyFont="1" applyFill="1" applyBorder="1" applyAlignment="1">
      <alignment horizontal="center"/>
    </xf>
    <xf numFmtId="3" fontId="0" fillId="0" borderId="55" xfId="0" applyNumberFormat="1" applyFont="1" applyBorder="1" applyAlignment="1">
      <alignment/>
    </xf>
    <xf numFmtId="3" fontId="1" fillId="37" borderId="56" xfId="0" applyNumberFormat="1" applyFont="1" applyFill="1" applyBorder="1" applyAlignment="1">
      <alignment/>
    </xf>
    <xf numFmtId="0" fontId="2" fillId="40" borderId="57" xfId="0" applyFont="1" applyFill="1" applyBorder="1" applyAlignment="1">
      <alignment/>
    </xf>
    <xf numFmtId="0" fontId="2" fillId="40" borderId="58" xfId="0" applyFont="1" applyFill="1" applyBorder="1" applyAlignment="1">
      <alignment/>
    </xf>
    <xf numFmtId="0" fontId="2" fillId="40" borderId="59" xfId="0" applyFont="1" applyFill="1" applyBorder="1" applyAlignment="1">
      <alignment/>
    </xf>
    <xf numFmtId="0" fontId="2" fillId="40" borderId="60" xfId="0" applyFont="1" applyFill="1" applyBorder="1" applyAlignment="1">
      <alignment/>
    </xf>
    <xf numFmtId="0" fontId="3" fillId="40" borderId="61" xfId="0" applyFont="1" applyFill="1" applyBorder="1" applyAlignment="1">
      <alignment/>
    </xf>
    <xf numFmtId="0" fontId="3" fillId="40" borderId="62" xfId="0" applyFont="1" applyFill="1" applyBorder="1" applyAlignment="1">
      <alignment/>
    </xf>
    <xf numFmtId="0" fontId="0" fillId="40" borderId="58" xfId="0" applyFill="1" applyBorder="1" applyAlignment="1">
      <alignment/>
    </xf>
    <xf numFmtId="0" fontId="0" fillId="40" borderId="59" xfId="0" applyFill="1" applyBorder="1" applyAlignment="1">
      <alignment/>
    </xf>
    <xf numFmtId="0" fontId="0" fillId="40" borderId="61" xfId="0" applyFill="1" applyBorder="1" applyAlignment="1">
      <alignment/>
    </xf>
    <xf numFmtId="0" fontId="0" fillId="40" borderId="62" xfId="0" applyFill="1" applyBorder="1" applyAlignment="1">
      <alignment/>
    </xf>
    <xf numFmtId="3" fontId="0" fillId="37" borderId="63" xfId="0" applyNumberFormat="1" applyFont="1" applyFill="1" applyBorder="1" applyAlignment="1">
      <alignment/>
    </xf>
    <xf numFmtId="0" fontId="0" fillId="41" borderId="54" xfId="0" applyFont="1" applyFill="1" applyBorder="1" applyAlignment="1">
      <alignment horizontal="center"/>
    </xf>
    <xf numFmtId="0" fontId="0" fillId="41" borderId="29" xfId="0" applyFont="1" applyFill="1" applyBorder="1" applyAlignment="1">
      <alignment horizontal="center"/>
    </xf>
    <xf numFmtId="0" fontId="1" fillId="42" borderId="0" xfId="0" applyFont="1" applyFill="1" applyAlignment="1">
      <alignment horizontal="center"/>
    </xf>
    <xf numFmtId="0" fontId="1" fillId="40" borderId="0" xfId="0" applyFont="1" applyFill="1" applyAlignment="1">
      <alignment horizontal="center"/>
    </xf>
    <xf numFmtId="3" fontId="1" fillId="43" borderId="0" xfId="0" applyNumberFormat="1" applyFont="1" applyFill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Beurteilung des Verbrauchs an Heizenergie</a:t>
            </a:r>
          </a:p>
        </c:rich>
      </c:tx>
      <c:layout>
        <c:manualLayout>
          <c:xMode val="factor"/>
          <c:yMode val="factor"/>
          <c:x val="0.02"/>
          <c:y val="0.022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25"/>
          <c:y val="0.123"/>
          <c:w val="0.930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Heizenergie!$C$15</c:f>
              <c:strCache>
                <c:ptCount val="1"/>
                <c:pt idx="0">
                  <c:v>1995/98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Heizenergie!$A$16:$A$27</c:f>
              <c:strCache/>
            </c:strRef>
          </c:cat>
          <c:val>
            <c:numRef>
              <c:f>Heizenergie!$C$16:$C$27</c:f>
              <c:numCache/>
            </c:numRef>
          </c:val>
          <c:smooth val="0"/>
        </c:ser>
        <c:ser>
          <c:idx val="1"/>
          <c:order val="1"/>
          <c:tx>
            <c:strRef>
              <c:f>Heizenergie!$I$15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Heizenergie!$A$16:$A$27</c:f>
              <c:strCache/>
            </c:strRef>
          </c:cat>
          <c:val>
            <c:numRef>
              <c:f>Heizenergie!$I$16:$I$27</c:f>
              <c:numCache/>
            </c:numRef>
          </c:val>
          <c:smooth val="0"/>
        </c:ser>
        <c:marker val="1"/>
        <c:axId val="21538790"/>
        <c:axId val="59631383"/>
      </c:lineChart>
      <c:catAx>
        <c:axId val="21538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31383"/>
        <c:crosses val="autoZero"/>
        <c:auto val="1"/>
        <c:lblOffset val="100"/>
        <c:tickLblSkip val="1"/>
        <c:noMultiLvlLbl val="0"/>
      </c:catAx>
      <c:valAx>
        <c:axId val="59631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9"/>
              <c:y val="0.001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38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05"/>
          <c:y val="0.92475"/>
          <c:w val="0.3272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Trinkwasser</a:t>
            </a:r>
          </a:p>
        </c:rich>
      </c:tx>
      <c:layout>
        <c:manualLayout>
          <c:xMode val="factor"/>
          <c:yMode val="factor"/>
          <c:x val="-0.0115"/>
          <c:y val="-0.0195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925"/>
          <c:y val="0.075"/>
          <c:w val="0.923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Trinkwasser!$C$12</c:f>
              <c:strCache>
                <c:ptCount val="1"/>
                <c:pt idx="0">
                  <c:v>1995/97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Trinkwasser!$A$13:$A$24</c:f>
              <c:strCache/>
            </c:strRef>
          </c:cat>
          <c:val>
            <c:numRef>
              <c:f>Trinkwasser!$C$13:$C$24</c:f>
              <c:numCache/>
            </c:numRef>
          </c:val>
          <c:smooth val="0"/>
        </c:ser>
        <c:ser>
          <c:idx val="1"/>
          <c:order val="1"/>
          <c:tx>
            <c:strRef>
              <c:f>Trinkwasser!$E$12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Trinkwasser!$A$13:$A$24</c:f>
              <c:strCache/>
            </c:strRef>
          </c:cat>
          <c:val>
            <c:numRef>
              <c:f>Trinkwasser!$E$13:$E$24</c:f>
              <c:numCache/>
            </c:numRef>
          </c:val>
          <c:smooth val="0"/>
        </c:ser>
        <c:marker val="1"/>
        <c:axId val="66920400"/>
        <c:axId val="65412689"/>
      </c:lineChart>
      <c:catAx>
        <c:axId val="66920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12689"/>
        <c:crosses val="autoZero"/>
        <c:auto val="1"/>
        <c:lblOffset val="100"/>
        <c:tickLblSkip val="1"/>
        <c:noMultiLvlLbl val="0"/>
      </c:catAx>
      <c:valAx>
        <c:axId val="65412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m³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97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20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75"/>
          <c:y val="0.9315"/>
          <c:w val="0.3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9525</xdr:rowOff>
    </xdr:from>
    <xdr:to>
      <xdr:col>9</xdr:col>
      <xdr:colOff>228600</xdr:colOff>
      <xdr:row>46</xdr:row>
      <xdr:rowOff>95250</xdr:rowOff>
    </xdr:to>
    <xdr:graphicFrame>
      <xdr:nvGraphicFramePr>
        <xdr:cNvPr id="1" name="Diagramm 4"/>
        <xdr:cNvGraphicFramePr/>
      </xdr:nvGraphicFramePr>
      <xdr:xfrm>
        <a:off x="0" y="5295900"/>
        <a:ext cx="53530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76200</xdr:rowOff>
    </xdr:from>
    <xdr:to>
      <xdr:col>6</xdr:col>
      <xdr:colOff>133350</xdr:colOff>
      <xdr:row>46</xdr:row>
      <xdr:rowOff>9525</xdr:rowOff>
    </xdr:to>
    <xdr:graphicFrame>
      <xdr:nvGraphicFramePr>
        <xdr:cNvPr id="1" name="Diagramm 3"/>
        <xdr:cNvGraphicFramePr/>
      </xdr:nvGraphicFramePr>
      <xdr:xfrm>
        <a:off x="76200" y="4857750"/>
        <a:ext cx="50101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P-Allmersschu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dtagszah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izenergie"/>
      <sheetName val="elektr. Energie"/>
      <sheetName val="Trinkwasser Red"/>
    </sheetNames>
    <sheetDataSet>
      <sheetData sheetId="0">
        <row r="2">
          <cell r="E2" t="str">
            <v>2019/20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">
          <cell r="B4">
            <v>145</v>
          </cell>
        </row>
        <row r="5">
          <cell r="B5">
            <v>264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D18" sqref="D18"/>
    </sheetView>
  </sheetViews>
  <sheetFormatPr defaultColWidth="11.57421875" defaultRowHeight="12.75"/>
  <cols>
    <col min="1" max="1" width="6.7109375" style="2" customWidth="1"/>
    <col min="2" max="2" width="8.8515625" style="2" customWidth="1"/>
    <col min="3" max="3" width="9.28125" style="2" customWidth="1"/>
    <col min="4" max="4" width="9.57421875" style="2" bestFit="1" customWidth="1"/>
    <col min="5" max="5" width="9.140625" style="2" bestFit="1" customWidth="1"/>
    <col min="6" max="6" width="8.140625" style="2" customWidth="1"/>
    <col min="7" max="7" width="6.28125" style="2" customWidth="1"/>
    <col min="8" max="8" width="9.28125" style="2" customWidth="1"/>
    <col min="9" max="10" width="9.57421875" style="2" customWidth="1"/>
    <col min="11" max="16384" width="11.57421875" style="2" customWidth="1"/>
  </cols>
  <sheetData>
    <row r="1" ht="15">
      <c r="A1" s="2" t="s">
        <v>35</v>
      </c>
    </row>
    <row r="3" spans="1:5" s="1" customFormat="1" ht="20.25">
      <c r="A3" s="1" t="s">
        <v>0</v>
      </c>
      <c r="E3" s="1" t="str">
        <f>+Trinkwasser!D3</f>
        <v>2019/20</v>
      </c>
    </row>
    <row r="4" spans="1:9" s="1" customFormat="1" ht="20.25">
      <c r="A4" s="88" t="s">
        <v>43</v>
      </c>
      <c r="B4" s="89"/>
      <c r="C4" s="89"/>
      <c r="D4" s="89"/>
      <c r="E4" s="89"/>
      <c r="F4" s="89"/>
      <c r="G4" s="89"/>
      <c r="H4" s="89"/>
      <c r="I4" s="90"/>
    </row>
    <row r="5" spans="1:9" ht="20.25">
      <c r="A5" s="91" t="s">
        <v>44</v>
      </c>
      <c r="B5" s="92"/>
      <c r="C5" s="92"/>
      <c r="D5" s="92"/>
      <c r="E5" s="92"/>
      <c r="F5" s="92"/>
      <c r="G5" s="92"/>
      <c r="H5" s="92"/>
      <c r="I5" s="93"/>
    </row>
    <row r="6" s="3" customFormat="1" ht="12.75">
      <c r="A6" s="5" t="s">
        <v>18</v>
      </c>
    </row>
    <row r="7" s="3" customFormat="1" ht="15.75" customHeight="1" thickBot="1"/>
    <row r="8" spans="1:10" s="3" customFormat="1" ht="15.75" customHeight="1">
      <c r="A8" s="28">
        <v>1</v>
      </c>
      <c r="B8" s="29">
        <v>2</v>
      </c>
      <c r="C8" s="41"/>
      <c r="D8" s="30">
        <v>3</v>
      </c>
      <c r="E8" s="31">
        <v>4</v>
      </c>
      <c r="F8" s="30">
        <v>5</v>
      </c>
      <c r="G8" s="31">
        <v>6</v>
      </c>
      <c r="H8" s="29">
        <v>7</v>
      </c>
      <c r="I8" s="29">
        <v>8</v>
      </c>
      <c r="J8" s="48">
        <v>9</v>
      </c>
    </row>
    <row r="9" spans="1:10" s="3" customFormat="1" ht="12.75">
      <c r="A9" s="20" t="s">
        <v>1</v>
      </c>
      <c r="B9" s="21" t="s">
        <v>2</v>
      </c>
      <c r="C9" s="21" t="s">
        <v>2</v>
      </c>
      <c r="D9" s="23" t="s">
        <v>2</v>
      </c>
      <c r="E9" s="32" t="s">
        <v>2</v>
      </c>
      <c r="F9" s="33" t="s">
        <v>16</v>
      </c>
      <c r="G9" s="32"/>
      <c r="H9" s="34" t="s">
        <v>8</v>
      </c>
      <c r="I9" s="34" t="s">
        <v>8</v>
      </c>
      <c r="J9" s="47" t="s">
        <v>13</v>
      </c>
    </row>
    <row r="10" spans="1:10" s="3" customFormat="1" ht="12.75">
      <c r="A10" s="20"/>
      <c r="B10" s="21" t="s">
        <v>3</v>
      </c>
      <c r="C10" s="21" t="s">
        <v>3</v>
      </c>
      <c r="D10" s="23"/>
      <c r="E10" s="32" t="s">
        <v>7</v>
      </c>
      <c r="F10" s="21" t="s">
        <v>3</v>
      </c>
      <c r="G10" s="32"/>
      <c r="H10" s="34" t="s">
        <v>2</v>
      </c>
      <c r="I10" s="34" t="s">
        <v>2</v>
      </c>
      <c r="J10" s="47" t="s">
        <v>14</v>
      </c>
    </row>
    <row r="11" spans="1:10" s="3" customFormat="1" ht="12.75">
      <c r="A11" s="20"/>
      <c r="B11" s="21"/>
      <c r="C11" s="21" t="s">
        <v>7</v>
      </c>
      <c r="D11" s="23"/>
      <c r="E11" s="32"/>
      <c r="F11" s="21"/>
      <c r="G11" s="32"/>
      <c r="H11" s="34"/>
      <c r="I11" s="34" t="s">
        <v>7</v>
      </c>
      <c r="J11" s="47" t="s">
        <v>15</v>
      </c>
    </row>
    <row r="12" spans="1:10" s="3" customFormat="1" ht="12.75">
      <c r="A12" s="20"/>
      <c r="B12" s="21" t="s">
        <v>4</v>
      </c>
      <c r="C12" s="21" t="s">
        <v>4</v>
      </c>
      <c r="D12" s="23" t="s">
        <v>4</v>
      </c>
      <c r="E12" s="32" t="s">
        <v>4</v>
      </c>
      <c r="F12" s="21"/>
      <c r="G12" s="32"/>
      <c r="H12" s="34" t="s">
        <v>4</v>
      </c>
      <c r="I12" s="34" t="s">
        <v>4</v>
      </c>
      <c r="J12" s="47" t="s">
        <v>4</v>
      </c>
    </row>
    <row r="13" spans="1:10" s="3" customFormat="1" ht="12.75">
      <c r="A13" s="20"/>
      <c r="B13" s="99" t="s">
        <v>36</v>
      </c>
      <c r="C13" s="100"/>
      <c r="D13" s="23"/>
      <c r="E13" s="32"/>
      <c r="F13" s="21"/>
      <c r="G13" s="32"/>
      <c r="H13" s="34" t="s">
        <v>12</v>
      </c>
      <c r="I13" s="34"/>
      <c r="J13" s="47"/>
    </row>
    <row r="14" spans="1:10" s="3" customFormat="1" ht="12.75">
      <c r="A14" s="20"/>
      <c r="B14" s="99" t="s">
        <v>37</v>
      </c>
      <c r="C14" s="100"/>
      <c r="D14" s="23"/>
      <c r="E14" s="32"/>
      <c r="F14" s="21"/>
      <c r="G14" s="32"/>
      <c r="H14" s="34"/>
      <c r="I14" s="34" t="s">
        <v>34</v>
      </c>
      <c r="J14" s="47"/>
    </row>
    <row r="15" spans="1:10" s="3" customFormat="1" ht="13.5" thickBot="1">
      <c r="A15" s="24"/>
      <c r="B15" s="25" t="s">
        <v>19</v>
      </c>
      <c r="C15" s="25" t="s">
        <v>20</v>
      </c>
      <c r="D15" s="26" t="str">
        <f>+E3</f>
        <v>2019/20</v>
      </c>
      <c r="E15" s="35" t="str">
        <f>+D15</f>
        <v>2019/20</v>
      </c>
      <c r="F15" s="25" t="s">
        <v>33</v>
      </c>
      <c r="G15" s="66" t="s">
        <v>38</v>
      </c>
      <c r="H15" s="26" t="str">
        <f>+D15</f>
        <v>2019/20</v>
      </c>
      <c r="I15" s="34" t="str">
        <f>+H15</f>
        <v>2019/20</v>
      </c>
      <c r="J15" s="69" t="str">
        <f>+I15</f>
        <v>2019/20</v>
      </c>
    </row>
    <row r="16" spans="1:17" s="3" customFormat="1" ht="12.75">
      <c r="A16" s="63" t="s">
        <v>21</v>
      </c>
      <c r="B16" s="79">
        <v>878.82</v>
      </c>
      <c r="C16" s="81">
        <f>+B16</f>
        <v>878.82</v>
      </c>
      <c r="D16" s="36">
        <v>1</v>
      </c>
      <c r="E16" s="6">
        <f>+D16</f>
        <v>1</v>
      </c>
      <c r="F16" s="67">
        <v>26</v>
      </c>
      <c r="G16" s="76">
        <f>+IF(D16=0,"",F16)</f>
        <v>26</v>
      </c>
      <c r="H16" s="9">
        <f aca="true" t="shared" si="0" ref="H16:H24">(IF(D16=0,"",+D16/G16*F16))</f>
        <v>1</v>
      </c>
      <c r="I16" s="9">
        <f>+H16</f>
        <v>1</v>
      </c>
      <c r="J16" s="49">
        <f>+H16-B16</f>
        <v>-877.82</v>
      </c>
      <c r="P16" s="52"/>
      <c r="Q16" s="52"/>
    </row>
    <row r="17" spans="1:17" s="3" customFormat="1" ht="12.75">
      <c r="A17" s="64" t="s">
        <v>22</v>
      </c>
      <c r="B17" s="80">
        <v>1894.41</v>
      </c>
      <c r="C17" s="82">
        <f>+C16+B17</f>
        <v>2773.23</v>
      </c>
      <c r="D17" s="37">
        <v>1</v>
      </c>
      <c r="E17" s="7">
        <f aca="true" t="shared" si="1" ref="E17:E27">+E16+D17</f>
        <v>2</v>
      </c>
      <c r="F17" s="68">
        <v>149</v>
      </c>
      <c r="G17" s="77">
        <f>+IF(D17=0,"",'[2]Tabelle1'!$B$4)</f>
        <v>145</v>
      </c>
      <c r="H17" s="10">
        <f t="shared" si="0"/>
        <v>1.0275862068965518</v>
      </c>
      <c r="I17" s="10">
        <f>+I16+H17</f>
        <v>2.027586206896552</v>
      </c>
      <c r="J17" s="50">
        <f>+H17-B17</f>
        <v>-1893.3824137931035</v>
      </c>
      <c r="P17" s="52"/>
      <c r="Q17" s="52"/>
    </row>
    <row r="18" spans="1:17" s="3" customFormat="1" ht="12.75">
      <c r="A18" s="64" t="s">
        <v>23</v>
      </c>
      <c r="B18" s="80">
        <v>6439.83</v>
      </c>
      <c r="C18" s="82">
        <f aca="true" t="shared" si="2" ref="C18:C26">+C17+B18</f>
        <v>9213.06</v>
      </c>
      <c r="D18" s="37"/>
      <c r="E18" s="7">
        <f t="shared" si="1"/>
        <v>2</v>
      </c>
      <c r="F18" s="68">
        <v>315</v>
      </c>
      <c r="G18" s="78">
        <f>+IF(D18=0,"",'[2]Tabelle1'!$B$5)</f>
      </c>
      <c r="H18" s="10">
        <f t="shared" si="0"/>
      </c>
      <c r="I18" s="10" t="e">
        <f>+I17+H18</f>
        <v>#VALUE!</v>
      </c>
      <c r="J18" s="50" t="e">
        <f>+H18-B18</f>
        <v>#VALUE!</v>
      </c>
      <c r="P18" s="52"/>
      <c r="Q18" s="52"/>
    </row>
    <row r="19" spans="1:17" s="3" customFormat="1" ht="12.75">
      <c r="A19" s="64" t="s">
        <v>24</v>
      </c>
      <c r="B19" s="80">
        <v>13614.92</v>
      </c>
      <c r="C19" s="82">
        <f t="shared" si="2"/>
        <v>22827.98</v>
      </c>
      <c r="D19" s="37"/>
      <c r="E19" s="7">
        <f t="shared" si="1"/>
        <v>2</v>
      </c>
      <c r="F19" s="68">
        <v>465</v>
      </c>
      <c r="G19" s="78">
        <f>+IF(D19=0,"",'[2]Tabelle1'!$B$6)</f>
      </c>
      <c r="H19" s="10">
        <f t="shared" si="0"/>
      </c>
      <c r="I19" s="10"/>
      <c r="J19" s="50"/>
      <c r="P19" s="52"/>
      <c r="Q19" s="52"/>
    </row>
    <row r="20" spans="1:17" s="3" customFormat="1" ht="12.75">
      <c r="A20" s="64" t="s">
        <v>25</v>
      </c>
      <c r="B20" s="80">
        <v>15580.14</v>
      </c>
      <c r="C20" s="82">
        <f t="shared" si="2"/>
        <v>38408.119999999995</v>
      </c>
      <c r="D20" s="37"/>
      <c r="E20" s="7">
        <f t="shared" si="1"/>
        <v>2</v>
      </c>
      <c r="F20" s="68">
        <v>560</v>
      </c>
      <c r="G20" s="78">
        <f>+IF(D20=0,"",'[2]Tabelle1'!$B$7)</f>
      </c>
      <c r="H20" s="10">
        <f t="shared" si="0"/>
      </c>
      <c r="I20" s="10"/>
      <c r="J20" s="50"/>
      <c r="P20" s="52"/>
      <c r="Q20" s="52"/>
    </row>
    <row r="21" spans="1:17" s="3" customFormat="1" ht="12.75">
      <c r="A21" s="64" t="s">
        <v>26</v>
      </c>
      <c r="B21" s="80">
        <v>15746.01</v>
      </c>
      <c r="C21" s="82">
        <f t="shared" si="2"/>
        <v>54154.13</v>
      </c>
      <c r="D21" s="37"/>
      <c r="E21" s="7">
        <f t="shared" si="1"/>
        <v>2</v>
      </c>
      <c r="F21" s="68">
        <v>541</v>
      </c>
      <c r="G21" s="77">
        <f>+IF(D21=0,"",'[2]Tabelle1'!$B$8)</f>
      </c>
      <c r="H21" s="10">
        <f t="shared" si="0"/>
      </c>
      <c r="I21" s="10"/>
      <c r="J21" s="50"/>
      <c r="P21" s="52"/>
      <c r="Q21" s="52"/>
    </row>
    <row r="22" spans="1:17" s="3" customFormat="1" ht="12.75">
      <c r="A22" s="64" t="s">
        <v>27</v>
      </c>
      <c r="B22" s="80">
        <v>12937.86</v>
      </c>
      <c r="C22" s="82">
        <f t="shared" si="2"/>
        <v>67091.98999999999</v>
      </c>
      <c r="D22" s="37"/>
      <c r="E22" s="7">
        <f t="shared" si="1"/>
        <v>2</v>
      </c>
      <c r="F22" s="68">
        <v>430</v>
      </c>
      <c r="G22" s="77">
        <f>+IF(D22=0,"",'[2]Tabelle1'!$B$9)</f>
      </c>
      <c r="H22" s="10">
        <f t="shared" si="0"/>
      </c>
      <c r="I22" s="10"/>
      <c r="J22" s="50"/>
      <c r="P22" s="52"/>
      <c r="Q22" s="52"/>
    </row>
    <row r="23" spans="1:17" s="3" customFormat="1" ht="12.75">
      <c r="A23" s="64" t="s">
        <v>28</v>
      </c>
      <c r="B23" s="80">
        <v>11187.01</v>
      </c>
      <c r="C23" s="82">
        <f t="shared" si="2"/>
        <v>78278.99999999999</v>
      </c>
      <c r="D23" s="37"/>
      <c r="E23" s="7">
        <f t="shared" si="1"/>
        <v>2</v>
      </c>
      <c r="F23" s="53">
        <v>425</v>
      </c>
      <c r="G23" s="77">
        <f>+IF(D23=0,"",'[2]Tabelle1'!$B$10)</f>
      </c>
      <c r="H23" s="10">
        <f t="shared" si="0"/>
      </c>
      <c r="I23" s="10"/>
      <c r="J23" s="50"/>
      <c r="P23" s="52"/>
      <c r="Q23" s="52"/>
    </row>
    <row r="24" spans="1:17" s="3" customFormat="1" ht="12.75">
      <c r="A24" s="64" t="s">
        <v>29</v>
      </c>
      <c r="B24" s="80">
        <v>6155.62</v>
      </c>
      <c r="C24" s="82">
        <f t="shared" si="2"/>
        <v>84434.61999999998</v>
      </c>
      <c r="D24" s="37"/>
      <c r="E24" s="7">
        <f t="shared" si="1"/>
        <v>2</v>
      </c>
      <c r="F24" s="68">
        <v>347</v>
      </c>
      <c r="G24" s="78">
        <f>+IF(D24=0,"",'[2]Tabelle1'!$B$11)</f>
      </c>
      <c r="H24" s="10">
        <f t="shared" si="0"/>
      </c>
      <c r="I24" s="10"/>
      <c r="J24" s="50"/>
      <c r="P24" s="52"/>
      <c r="Q24" s="52"/>
    </row>
    <row r="25" spans="1:17" s="3" customFormat="1" ht="12.75">
      <c r="A25" s="64" t="s">
        <v>30</v>
      </c>
      <c r="B25" s="80">
        <v>4319.41</v>
      </c>
      <c r="C25" s="82">
        <f t="shared" si="2"/>
        <v>88754.02999999998</v>
      </c>
      <c r="D25" s="37"/>
      <c r="E25" s="7">
        <f t="shared" si="1"/>
        <v>2</v>
      </c>
      <c r="F25" s="68">
        <v>188</v>
      </c>
      <c r="G25" s="78">
        <f>+IF(D25=0,"",'[2]Tabelle1'!$B$12)</f>
      </c>
      <c r="H25" s="10">
        <f>(IF(D25=0,"",+D25/G25*F25))</f>
      </c>
      <c r="I25" s="10"/>
      <c r="J25" s="50"/>
      <c r="K25" s="72"/>
      <c r="P25" s="52"/>
      <c r="Q25" s="52"/>
    </row>
    <row r="26" spans="1:17" s="3" customFormat="1" ht="12.75">
      <c r="A26" s="64" t="s">
        <v>31</v>
      </c>
      <c r="B26" s="80">
        <v>1820.69</v>
      </c>
      <c r="C26" s="82">
        <f t="shared" si="2"/>
        <v>90574.71999999999</v>
      </c>
      <c r="D26" s="37"/>
      <c r="E26" s="7">
        <f t="shared" si="1"/>
        <v>2</v>
      </c>
      <c r="F26" s="68">
        <v>75</v>
      </c>
      <c r="G26" s="78"/>
      <c r="H26" s="10">
        <f>(IF(D26=0,"",+D26/G26*F26))</f>
      </c>
      <c r="I26" s="10"/>
      <c r="J26" s="50"/>
      <c r="P26" s="52"/>
      <c r="Q26" s="52"/>
    </row>
    <row r="27" spans="1:17" s="3" customFormat="1" ht="13.5" thickBot="1">
      <c r="A27" s="65" t="s">
        <v>32</v>
      </c>
      <c r="B27" s="14">
        <v>779.88</v>
      </c>
      <c r="C27" s="83">
        <f>+C26+B27</f>
        <v>91354.59999999999</v>
      </c>
      <c r="D27" s="38"/>
      <c r="E27" s="8">
        <f t="shared" si="1"/>
        <v>2</v>
      </c>
      <c r="F27" s="54">
        <v>18</v>
      </c>
      <c r="G27" s="84">
        <f>+IF(D27=0,"",F27)</f>
      </c>
      <c r="H27" s="11">
        <f>(IF(D27=0,"",+D27/G27*F27))</f>
      </c>
      <c r="I27" s="11"/>
      <c r="J27" s="98"/>
      <c r="P27" s="52"/>
      <c r="Q27" s="52"/>
    </row>
    <row r="28" spans="2:17" s="3" customFormat="1" ht="13.5" thickBot="1">
      <c r="B28" s="4"/>
      <c r="C28" s="4"/>
      <c r="D28" s="4"/>
      <c r="E28" s="4"/>
      <c r="F28" s="4"/>
      <c r="G28" s="4"/>
      <c r="H28" s="4"/>
      <c r="I28" s="51" t="s">
        <v>17</v>
      </c>
      <c r="J28" s="62" t="e">
        <f>+SUM(J16:J27)</f>
        <v>#VALUE!</v>
      </c>
      <c r="P28" s="52"/>
      <c r="Q28" s="4"/>
    </row>
    <row r="29" spans="1:17" s="3" customFormat="1" ht="13.5" thickTop="1">
      <c r="A29" s="73"/>
      <c r="B29" s="74"/>
      <c r="C29" s="4"/>
      <c r="D29" s="4"/>
      <c r="E29" s="4"/>
      <c r="F29" s="4"/>
      <c r="G29" s="4"/>
      <c r="H29" s="4"/>
      <c r="I29" s="4"/>
      <c r="P29" s="52"/>
      <c r="Q29" s="4"/>
    </row>
    <row r="30" spans="2:17" s="3" customFormat="1" ht="12.75">
      <c r="B30" s="4"/>
      <c r="C30" s="4"/>
      <c r="D30" s="4"/>
      <c r="E30" s="4"/>
      <c r="F30" s="4"/>
      <c r="G30" s="4"/>
      <c r="H30" s="4"/>
      <c r="I30" s="4"/>
      <c r="P30" s="52"/>
      <c r="Q30" s="4"/>
    </row>
    <row r="31" spans="16:17" s="3" customFormat="1" ht="12.75">
      <c r="P31" s="52"/>
      <c r="Q31" s="4"/>
    </row>
    <row r="32" spans="16:17" ht="15">
      <c r="P32" s="52"/>
      <c r="Q32" s="4"/>
    </row>
    <row r="33" spans="16:17" ht="15">
      <c r="P33" s="52"/>
      <c r="Q33" s="4"/>
    </row>
    <row r="34" spans="16:17" ht="15">
      <c r="P34" s="55"/>
      <c r="Q34" s="55"/>
    </row>
  </sheetData>
  <sheetProtection/>
  <mergeCells count="2">
    <mergeCell ref="B13:C13"/>
    <mergeCell ref="B14:C1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4">
      <selection activeCell="D15" sqref="D15"/>
    </sheetView>
  </sheetViews>
  <sheetFormatPr defaultColWidth="11.421875" defaultRowHeight="12.75"/>
  <cols>
    <col min="3" max="3" width="13.00390625" style="0" customWidth="1"/>
    <col min="6" max="6" width="15.57421875" style="0" customWidth="1"/>
  </cols>
  <sheetData>
    <row r="1" spans="1:11" ht="15">
      <c r="A1" s="2" t="str">
        <f>+Heizenergie!A1</f>
        <v>Seestadt Immobilien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5" ht="20.25">
      <c r="A3" s="60" t="s">
        <v>0</v>
      </c>
      <c r="B3" s="61"/>
      <c r="C3" s="60"/>
      <c r="D3" s="60" t="str">
        <f>+'[1]Heizenergie'!$E$2</f>
        <v>2019/20</v>
      </c>
      <c r="E3" s="61"/>
    </row>
    <row r="4" spans="1:6" ht="20.25">
      <c r="A4" s="88" t="s">
        <v>43</v>
      </c>
      <c r="B4" s="94"/>
      <c r="C4" s="94"/>
      <c r="D4" s="94"/>
      <c r="E4" s="94"/>
      <c r="F4" s="95"/>
    </row>
    <row r="5" spans="1:6" ht="20.25">
      <c r="A5" s="91" t="s">
        <v>44</v>
      </c>
      <c r="B5" s="96"/>
      <c r="C5" s="96"/>
      <c r="D5" s="96"/>
      <c r="E5" s="96"/>
      <c r="F5" s="97"/>
    </row>
    <row r="6" spans="1:6" ht="15.75">
      <c r="A6" s="13" t="s">
        <v>9</v>
      </c>
      <c r="B6" s="2"/>
      <c r="C6" s="2"/>
      <c r="D6" s="2"/>
      <c r="E6" s="2"/>
      <c r="F6" s="2"/>
    </row>
    <row r="7" spans="1:6" ht="15.75" thickBot="1">
      <c r="A7" s="2"/>
      <c r="B7" s="2"/>
      <c r="C7" s="2"/>
      <c r="D7" s="2"/>
      <c r="E7" s="2"/>
      <c r="F7" s="2"/>
    </row>
    <row r="8" spans="1:6" ht="12.75">
      <c r="A8" s="15" t="s">
        <v>1</v>
      </c>
      <c r="B8" s="16" t="s">
        <v>2</v>
      </c>
      <c r="C8" s="39" t="s">
        <v>2</v>
      </c>
      <c r="D8" s="18" t="s">
        <v>2</v>
      </c>
      <c r="E8" s="17" t="s">
        <v>2</v>
      </c>
      <c r="F8" s="19" t="s">
        <v>5</v>
      </c>
    </row>
    <row r="9" spans="1:6" ht="12.75">
      <c r="A9" s="20"/>
      <c r="B9" s="21" t="s">
        <v>3</v>
      </c>
      <c r="C9" s="32" t="s">
        <v>7</v>
      </c>
      <c r="D9" s="23"/>
      <c r="E9" s="22" t="s">
        <v>7</v>
      </c>
      <c r="F9" s="70" t="s">
        <v>6</v>
      </c>
    </row>
    <row r="10" spans="1:6" ht="12.75">
      <c r="A10" s="20"/>
      <c r="B10" s="21" t="s">
        <v>10</v>
      </c>
      <c r="C10" s="40" t="s">
        <v>10</v>
      </c>
      <c r="D10" s="23" t="s">
        <v>10</v>
      </c>
      <c r="E10" s="22" t="s">
        <v>10</v>
      </c>
      <c r="F10" s="70" t="s">
        <v>10</v>
      </c>
    </row>
    <row r="11" spans="1:6" ht="12.75">
      <c r="A11" s="20"/>
      <c r="B11" s="85" t="s">
        <v>36</v>
      </c>
      <c r="C11" s="85" t="s">
        <v>39</v>
      </c>
      <c r="D11" s="23"/>
      <c r="E11" s="22"/>
      <c r="F11" s="70"/>
    </row>
    <row r="12" spans="1:6" ht="13.5" thickBot="1">
      <c r="A12" s="24"/>
      <c r="B12" s="25" t="s">
        <v>19</v>
      </c>
      <c r="C12" s="35" t="s">
        <v>19</v>
      </c>
      <c r="D12" s="26" t="str">
        <f>+D3</f>
        <v>2019/20</v>
      </c>
      <c r="E12" s="71" t="str">
        <f>+D12</f>
        <v>2019/20</v>
      </c>
      <c r="F12" s="69" t="str">
        <f>+E12</f>
        <v>2019/20</v>
      </c>
    </row>
    <row r="13" spans="1:12" ht="12.75">
      <c r="A13" s="63" t="s">
        <v>21</v>
      </c>
      <c r="B13" s="59">
        <v>1.6384274999999997</v>
      </c>
      <c r="C13" s="6">
        <f>+B13</f>
        <v>1.6384274999999997</v>
      </c>
      <c r="D13" s="36">
        <v>0</v>
      </c>
      <c r="E13" s="42">
        <f>+D13</f>
        <v>0</v>
      </c>
      <c r="F13" s="75">
        <f aca="true" t="shared" si="0" ref="F13:F18">IF(D13=0,"",+D13-B13)</f>
      </c>
      <c r="L13" s="56"/>
    </row>
    <row r="14" spans="1:12" ht="12.75">
      <c r="A14" s="64" t="s">
        <v>22</v>
      </c>
      <c r="B14" s="57">
        <v>5.461425000000001</v>
      </c>
      <c r="C14" s="7">
        <f aca="true" t="shared" si="1" ref="C14:C24">+C13+B14</f>
        <v>7.099852500000001</v>
      </c>
      <c r="D14" s="37">
        <v>0</v>
      </c>
      <c r="E14" s="43">
        <f>+E13+D14</f>
        <v>0</v>
      </c>
      <c r="F14" s="44">
        <f t="shared" si="0"/>
      </c>
      <c r="L14" s="56"/>
    </row>
    <row r="15" spans="1:12" ht="12.75">
      <c r="A15" s="64" t="s">
        <v>23</v>
      </c>
      <c r="B15" s="57">
        <v>3.8229974999999996</v>
      </c>
      <c r="C15" s="7">
        <f t="shared" si="1"/>
        <v>10.92285</v>
      </c>
      <c r="D15" s="37"/>
      <c r="E15" s="43">
        <f>+E14+D15</f>
        <v>0</v>
      </c>
      <c r="F15" s="44">
        <f>IF(D15=0,"",+D15-B15)</f>
      </c>
      <c r="L15" s="56"/>
    </row>
    <row r="16" spans="1:12" ht="12.75">
      <c r="A16" s="64" t="s">
        <v>24</v>
      </c>
      <c r="B16" s="57">
        <v>5.461425000000001</v>
      </c>
      <c r="C16" s="7">
        <f t="shared" si="1"/>
        <v>16.384275000000002</v>
      </c>
      <c r="D16" s="37"/>
      <c r="E16" s="43"/>
      <c r="F16" s="44">
        <f t="shared" si="0"/>
      </c>
      <c r="L16" s="56"/>
    </row>
    <row r="17" spans="1:12" ht="12.75">
      <c r="A17" s="64" t="s">
        <v>25</v>
      </c>
      <c r="B17" s="57">
        <v>3.8229974999999996</v>
      </c>
      <c r="C17" s="7">
        <f t="shared" si="1"/>
        <v>20.207272500000002</v>
      </c>
      <c r="D17" s="37"/>
      <c r="E17" s="43"/>
      <c r="F17" s="44">
        <f t="shared" si="0"/>
      </c>
      <c r="L17" s="56"/>
    </row>
    <row r="18" spans="1:12" ht="12.75">
      <c r="A18" s="64" t="s">
        <v>26</v>
      </c>
      <c r="B18" s="57">
        <v>3.8229974999999996</v>
      </c>
      <c r="C18" s="7">
        <f t="shared" si="1"/>
        <v>24.03027</v>
      </c>
      <c r="D18" s="37"/>
      <c r="E18" s="43"/>
      <c r="F18" s="44">
        <f t="shared" si="0"/>
      </c>
      <c r="L18" s="56"/>
    </row>
    <row r="19" spans="1:12" ht="12.75">
      <c r="A19" s="64" t="s">
        <v>27</v>
      </c>
      <c r="B19" s="57">
        <v>4.915282500000001</v>
      </c>
      <c r="C19" s="7">
        <f t="shared" si="1"/>
        <v>28.9455525</v>
      </c>
      <c r="D19" s="37"/>
      <c r="E19" s="43"/>
      <c r="F19" s="44">
        <f aca="true" t="shared" si="2" ref="F19:F24">IF(D19=0,"",+D19-B19)</f>
      </c>
      <c r="L19" s="56"/>
    </row>
    <row r="20" spans="1:12" ht="12.75">
      <c r="A20" s="64" t="s">
        <v>28</v>
      </c>
      <c r="B20" s="57">
        <v>4.369140000000001</v>
      </c>
      <c r="C20" s="7">
        <f t="shared" si="1"/>
        <v>33.3146925</v>
      </c>
      <c r="D20" s="37"/>
      <c r="E20" s="43"/>
      <c r="F20" s="44">
        <f t="shared" si="2"/>
      </c>
      <c r="L20" s="56"/>
    </row>
    <row r="21" spans="1:12" ht="12.75">
      <c r="A21" s="64" t="s">
        <v>29</v>
      </c>
      <c r="B21" s="57">
        <v>3.8229974999999996</v>
      </c>
      <c r="C21" s="7">
        <f t="shared" si="1"/>
        <v>37.13769</v>
      </c>
      <c r="D21" s="45"/>
      <c r="E21" s="43"/>
      <c r="F21" s="44">
        <f t="shared" si="2"/>
      </c>
      <c r="L21" s="56"/>
    </row>
    <row r="22" spans="1:12" ht="12.75">
      <c r="A22" s="64" t="s">
        <v>30</v>
      </c>
      <c r="B22" s="57">
        <v>4.369140000000001</v>
      </c>
      <c r="C22" s="7">
        <f t="shared" si="1"/>
        <v>41.50683</v>
      </c>
      <c r="D22" s="45"/>
      <c r="E22" s="43"/>
      <c r="F22" s="44">
        <f t="shared" si="2"/>
      </c>
      <c r="L22" s="56"/>
    </row>
    <row r="23" spans="1:12" ht="12.75">
      <c r="A23" s="64" t="s">
        <v>31</v>
      </c>
      <c r="B23" s="57">
        <v>4.915282500000001</v>
      </c>
      <c r="C23" s="7">
        <f t="shared" si="1"/>
        <v>46.422112500000004</v>
      </c>
      <c r="D23" s="45"/>
      <c r="E23" s="43"/>
      <c r="F23" s="44">
        <f t="shared" si="2"/>
      </c>
      <c r="L23" s="56"/>
    </row>
    <row r="24" spans="1:12" ht="13.5" thickBot="1">
      <c r="A24" s="65" t="s">
        <v>32</v>
      </c>
      <c r="B24" s="58">
        <v>1.6384274999999997</v>
      </c>
      <c r="C24" s="8">
        <f t="shared" si="1"/>
        <v>48.06054</v>
      </c>
      <c r="D24" s="46"/>
      <c r="E24" s="86"/>
      <c r="F24" s="87">
        <f t="shared" si="2"/>
      </c>
      <c r="L24" s="56"/>
    </row>
    <row r="25" spans="1:12" ht="12.75">
      <c r="A25" s="4"/>
      <c r="B25" s="4"/>
      <c r="C25" s="12" t="s">
        <v>11</v>
      </c>
      <c r="D25" s="12"/>
      <c r="E25" s="12"/>
      <c r="F25" s="27">
        <f>SUM(F13:F24)</f>
        <v>0</v>
      </c>
      <c r="L25" s="56"/>
    </row>
    <row r="26" spans="1:6" ht="12.75">
      <c r="A26" s="73"/>
      <c r="B26" s="101" t="s">
        <v>40</v>
      </c>
      <c r="C26" s="101"/>
      <c r="D26" s="103" t="s">
        <v>42</v>
      </c>
      <c r="E26" s="103"/>
      <c r="F26" s="4"/>
    </row>
    <row r="27" spans="1:6" ht="12.75">
      <c r="A27" s="3"/>
      <c r="B27" s="102" t="s">
        <v>41</v>
      </c>
      <c r="C27" s="102"/>
      <c r="D27" s="3"/>
      <c r="E27" s="3"/>
      <c r="F27" s="3"/>
    </row>
  </sheetData>
  <sheetProtection/>
  <mergeCells count="3">
    <mergeCell ref="B26:C26"/>
    <mergeCell ref="B27:C27"/>
    <mergeCell ref="D26:E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PSchroeder</dc:creator>
  <cp:keywords/>
  <dc:description/>
  <cp:lastModifiedBy>Schröder, Peter</cp:lastModifiedBy>
  <cp:lastPrinted>2018-09-06T05:40:35Z</cp:lastPrinted>
  <dcterms:created xsi:type="dcterms:W3CDTF">1999-04-30T04:59:30Z</dcterms:created>
  <dcterms:modified xsi:type="dcterms:W3CDTF">2019-11-14T06:28:51Z</dcterms:modified>
  <cp:category/>
  <cp:version/>
  <cp:contentType/>
  <cp:contentStatus/>
</cp:coreProperties>
</file>