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75" windowWidth="14475" windowHeight="11400" activeTab="2"/>
  </bookViews>
  <sheets>
    <sheet name="Heizenergie" sheetId="1" r:id="rId1"/>
    <sheet name="elektr. Energie" sheetId="2" r:id="rId2"/>
    <sheet name="Trinkwasser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<sst xmlns="http://schemas.openxmlformats.org/spreadsheetml/2006/main" count="113" uniqueCount="41">
  <si>
    <t xml:space="preserve">ESP-Schulen </t>
  </si>
  <si>
    <t>Monat</t>
  </si>
  <si>
    <t>Verbrauch</t>
  </si>
  <si>
    <t>Mittelwert</t>
  </si>
  <si>
    <t>kWh</t>
  </si>
  <si>
    <t>Einsparung/</t>
  </si>
  <si>
    <t>Mehrverbrauch</t>
  </si>
  <si>
    <t>Mehr/Minderverbrauch (kWh)</t>
  </si>
  <si>
    <t xml:space="preserve"> -elektrische Energie-</t>
  </si>
  <si>
    <t>addiert</t>
  </si>
  <si>
    <t>korrigierter</t>
  </si>
  <si>
    <t xml:space="preserve"> -Trinkwasser-</t>
  </si>
  <si>
    <t>m³</t>
  </si>
  <si>
    <t>7=3/6*5</t>
  </si>
  <si>
    <t>Mehr- oder</t>
  </si>
  <si>
    <t>Minderver-</t>
  </si>
  <si>
    <t>brauch</t>
  </si>
  <si>
    <t xml:space="preserve">    Gradtagszahl</t>
  </si>
  <si>
    <t>Summe</t>
  </si>
  <si>
    <t>Aug</t>
  </si>
  <si>
    <t>Sep</t>
  </si>
  <si>
    <t>Okt</t>
  </si>
  <si>
    <t>Nov</t>
  </si>
  <si>
    <t>Dez</t>
  </si>
  <si>
    <t>Jan</t>
  </si>
  <si>
    <t>Feb</t>
  </si>
  <si>
    <t>Mrz</t>
  </si>
  <si>
    <t>Apr</t>
  </si>
  <si>
    <t>Mai</t>
  </si>
  <si>
    <t>Jun</t>
  </si>
  <si>
    <t>Jul</t>
  </si>
  <si>
    <t>Heizenergie -Fernwärme-</t>
  </si>
  <si>
    <t>1999/2002</t>
  </si>
  <si>
    <t>99-02</t>
  </si>
  <si>
    <t>1998/2001</t>
  </si>
  <si>
    <t>Seestadt Immobilien</t>
  </si>
  <si>
    <t>Faktor 20</t>
  </si>
  <si>
    <t>aktuell</t>
  </si>
  <si>
    <t>Mehr/Minderverbrauch (m³)</t>
  </si>
  <si>
    <t xml:space="preserve">        100</t>
  </si>
  <si>
    <t>Ergebnisse der Heidjerschule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</si>
</sst>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0"/>
    <numFmt numFmtId="173" formatCode="0.0"/>
    <numFmt numFmtId="174" formatCode="0.000"/>
  </numFmts>
  <fonts count="55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5.5"/>
      <color indexed="8"/>
      <name val="Arial"/>
      <family val="0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14.5"/>
      <color indexed="8"/>
      <name val="Arial"/>
      <family val="0"/>
    </font>
    <font>
      <sz val="14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b/>
      <sz val="8.25"/>
      <color indexed="8"/>
      <name val="Arial"/>
      <family val="0"/>
    </font>
    <font>
      <b/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</fills>
  <borders count="6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thin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medium"/>
      <top style="thin"/>
      <bottom style="medium"/>
    </border>
    <border>
      <left style="medium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33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2" fillId="34" borderId="18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5" borderId="21" xfId="0" applyFont="1" applyFill="1" applyBorder="1" applyAlignment="1">
      <alignment horizontal="center"/>
    </xf>
    <xf numFmtId="0" fontId="0" fillId="35" borderId="22" xfId="0" applyFont="1" applyFill="1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0" fontId="0" fillId="35" borderId="25" xfId="0" applyFont="1" applyFill="1" applyBorder="1" applyAlignment="1">
      <alignment horizontal="center"/>
    </xf>
    <xf numFmtId="0" fontId="0" fillId="35" borderId="26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0" fillId="35" borderId="27" xfId="0" applyFont="1" applyFill="1" applyBorder="1" applyAlignment="1">
      <alignment horizontal="center"/>
    </xf>
    <xf numFmtId="0" fontId="0" fillId="35" borderId="28" xfId="0" applyFont="1" applyFill="1" applyBorder="1" applyAlignment="1">
      <alignment horizontal="center"/>
    </xf>
    <xf numFmtId="0" fontId="0" fillId="35" borderId="29" xfId="0" applyFont="1" applyFill="1" applyBorder="1" applyAlignment="1">
      <alignment horizontal="center"/>
    </xf>
    <xf numFmtId="0" fontId="1" fillId="35" borderId="28" xfId="0" applyFont="1" applyFill="1" applyBorder="1" applyAlignment="1">
      <alignment horizontal="center"/>
    </xf>
    <xf numFmtId="0" fontId="0" fillId="35" borderId="30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31" xfId="0" applyFont="1" applyFill="1" applyBorder="1" applyAlignment="1">
      <alignment horizontal="center"/>
    </xf>
    <xf numFmtId="0" fontId="0" fillId="35" borderId="32" xfId="0" applyFont="1" applyFill="1" applyBorder="1" applyAlignment="1">
      <alignment horizontal="center"/>
    </xf>
    <xf numFmtId="0" fontId="0" fillId="35" borderId="33" xfId="0" applyFont="1" applyFill="1" applyBorder="1" applyAlignment="1">
      <alignment horizontal="center"/>
    </xf>
    <xf numFmtId="0" fontId="0" fillId="35" borderId="34" xfId="0" applyFont="1" applyFill="1" applyBorder="1" applyAlignment="1">
      <alignment horizontal="center"/>
    </xf>
    <xf numFmtId="3" fontId="1" fillId="34" borderId="14" xfId="0" applyNumberFormat="1" applyFont="1" applyFill="1" applyBorder="1" applyAlignment="1">
      <alignment/>
    </xf>
    <xf numFmtId="3" fontId="1" fillId="34" borderId="15" xfId="0" applyNumberFormat="1" applyFont="1" applyFill="1" applyBorder="1" applyAlignment="1">
      <alignment/>
    </xf>
    <xf numFmtId="3" fontId="1" fillId="34" borderId="35" xfId="0" applyNumberFormat="1" applyFont="1" applyFill="1" applyBorder="1" applyAlignment="1">
      <alignment/>
    </xf>
    <xf numFmtId="0" fontId="0" fillId="35" borderId="36" xfId="0" applyFont="1" applyFill="1" applyBorder="1" applyAlignment="1">
      <alignment horizontal="center"/>
    </xf>
    <xf numFmtId="0" fontId="0" fillId="35" borderId="37" xfId="0" applyFont="1" applyFill="1" applyBorder="1" applyAlignment="1">
      <alignment horizontal="center"/>
    </xf>
    <xf numFmtId="0" fontId="2" fillId="36" borderId="38" xfId="0" applyFont="1" applyFill="1" applyBorder="1" applyAlignment="1">
      <alignment/>
    </xf>
    <xf numFmtId="0" fontId="0" fillId="36" borderId="38" xfId="0" applyFill="1" applyBorder="1" applyAlignment="1">
      <alignment/>
    </xf>
    <xf numFmtId="0" fontId="0" fillId="35" borderId="39" xfId="0" applyFont="1" applyFill="1" applyBorder="1" applyAlignment="1">
      <alignment horizontal="center"/>
    </xf>
    <xf numFmtId="3" fontId="0" fillId="0" borderId="40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1" fillId="37" borderId="41" xfId="0" applyNumberFormat="1" applyFont="1" applyFill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3" fontId="1" fillId="37" borderId="43" xfId="0" applyNumberFormat="1" applyFont="1" applyFill="1" applyBorder="1" applyAlignment="1">
      <alignment/>
    </xf>
    <xf numFmtId="3" fontId="1" fillId="34" borderId="19" xfId="0" applyNumberFormat="1" applyFont="1" applyFill="1" applyBorder="1" applyAlignment="1">
      <alignment/>
    </xf>
    <xf numFmtId="3" fontId="1" fillId="37" borderId="44" xfId="0" applyNumberFormat="1" applyFont="1" applyFill="1" applyBorder="1" applyAlignment="1">
      <alignment/>
    </xf>
    <xf numFmtId="3" fontId="1" fillId="37" borderId="45" xfId="0" applyNumberFormat="1" applyFont="1" applyFill="1" applyBorder="1" applyAlignment="1">
      <alignment/>
    </xf>
    <xf numFmtId="3" fontId="0" fillId="0" borderId="46" xfId="0" applyNumberFormat="1" applyFont="1" applyBorder="1" applyAlignment="1">
      <alignment/>
    </xf>
    <xf numFmtId="0" fontId="0" fillId="35" borderId="47" xfId="0" applyFont="1" applyFill="1" applyBorder="1" applyAlignment="1">
      <alignment horizontal="center"/>
    </xf>
    <xf numFmtId="0" fontId="0" fillId="35" borderId="44" xfId="0" applyFont="1" applyFill="1" applyBorder="1" applyAlignment="1">
      <alignment horizontal="center"/>
    </xf>
    <xf numFmtId="3" fontId="0" fillId="37" borderId="45" xfId="0" applyNumberFormat="1" applyFont="1" applyFill="1" applyBorder="1" applyAlignment="1">
      <alignment/>
    </xf>
    <xf numFmtId="3" fontId="1" fillId="38" borderId="0" xfId="0" applyNumberFormat="1" applyFont="1" applyFill="1" applyAlignment="1">
      <alignment/>
    </xf>
    <xf numFmtId="3" fontId="1" fillId="34" borderId="16" xfId="0" applyNumberFormat="1" applyFont="1" applyFill="1" applyBorder="1" applyAlignment="1">
      <alignment/>
    </xf>
    <xf numFmtId="3" fontId="1" fillId="38" borderId="48" xfId="0" applyNumberFormat="1" applyFont="1" applyFill="1" applyBorder="1" applyAlignment="1">
      <alignment/>
    </xf>
    <xf numFmtId="17" fontId="0" fillId="35" borderId="30" xfId="0" applyNumberFormat="1" applyFont="1" applyFill="1" applyBorder="1" applyAlignment="1">
      <alignment horizontal="center"/>
    </xf>
    <xf numFmtId="17" fontId="0" fillId="35" borderId="49" xfId="0" applyNumberFormat="1" applyFont="1" applyFill="1" applyBorder="1" applyAlignment="1">
      <alignment horizontal="center"/>
    </xf>
    <xf numFmtId="17" fontId="0" fillId="35" borderId="50" xfId="0" applyNumberFormat="1" applyFont="1" applyFill="1" applyBorder="1" applyAlignment="1">
      <alignment horizontal="center"/>
    </xf>
    <xf numFmtId="0" fontId="2" fillId="34" borderId="18" xfId="0" applyFont="1" applyFill="1" applyBorder="1" applyAlignment="1">
      <alignment horizontal="left"/>
    </xf>
    <xf numFmtId="0" fontId="1" fillId="35" borderId="29" xfId="0" applyFont="1" applyFill="1" applyBorder="1" applyAlignment="1">
      <alignment horizontal="center"/>
    </xf>
    <xf numFmtId="0" fontId="1" fillId="35" borderId="51" xfId="0" applyFont="1" applyFill="1" applyBorder="1" applyAlignment="1">
      <alignment horizontal="center"/>
    </xf>
    <xf numFmtId="0" fontId="1" fillId="35" borderId="52" xfId="0" applyFont="1" applyFill="1" applyBorder="1" applyAlignment="1">
      <alignment horizontal="center"/>
    </xf>
    <xf numFmtId="0" fontId="1" fillId="35" borderId="47" xfId="0" applyFont="1" applyFill="1" applyBorder="1" applyAlignment="1">
      <alignment horizontal="center"/>
    </xf>
    <xf numFmtId="3" fontId="0" fillId="35" borderId="22" xfId="0" applyNumberFormat="1" applyFont="1" applyFill="1" applyBorder="1" applyAlignment="1">
      <alignment horizontal="center"/>
    </xf>
    <xf numFmtId="3" fontId="0" fillId="35" borderId="25" xfId="0" applyNumberFormat="1" applyFont="1" applyFill="1" applyBorder="1" applyAlignment="1">
      <alignment horizontal="center"/>
    </xf>
    <xf numFmtId="3" fontId="0" fillId="35" borderId="28" xfId="0" applyNumberFormat="1" applyFont="1" applyFill="1" applyBorder="1" applyAlignment="1">
      <alignment horizontal="center"/>
    </xf>
    <xf numFmtId="3" fontId="0" fillId="37" borderId="52" xfId="0" applyNumberFormat="1" applyFont="1" applyFill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53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16" fontId="0" fillId="35" borderId="32" xfId="0" applyNumberFormat="1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3" fontId="1" fillId="37" borderId="55" xfId="0" applyNumberFormat="1" applyFont="1" applyFill="1" applyBorder="1" applyAlignment="1">
      <alignment/>
    </xf>
    <xf numFmtId="0" fontId="8" fillId="0" borderId="0" xfId="0" applyFont="1" applyAlignment="1">
      <alignment/>
    </xf>
    <xf numFmtId="3" fontId="1" fillId="37" borderId="56" xfId="0" applyNumberFormat="1" applyFont="1" applyFill="1" applyBorder="1" applyAlignment="1">
      <alignment/>
    </xf>
    <xf numFmtId="3" fontId="0" fillId="0" borderId="42" xfId="0" applyNumberFormat="1" applyBorder="1" applyAlignment="1">
      <alignment/>
    </xf>
    <xf numFmtId="3" fontId="0" fillId="34" borderId="31" xfId="0" applyNumberFormat="1" applyFont="1" applyFill="1" applyBorder="1" applyAlignment="1">
      <alignment/>
    </xf>
    <xf numFmtId="3" fontId="0" fillId="34" borderId="42" xfId="0" applyNumberFormat="1" applyFont="1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0" fillId="34" borderId="18" xfId="0" applyNumberFormat="1" applyFont="1" applyFill="1" applyBorder="1" applyAlignment="1">
      <alignment/>
    </xf>
    <xf numFmtId="3" fontId="0" fillId="34" borderId="53" xfId="0" applyNumberFormat="1" applyFont="1" applyFill="1" applyBorder="1" applyAlignment="1">
      <alignment/>
    </xf>
    <xf numFmtId="0" fontId="0" fillId="35" borderId="57" xfId="0" applyFont="1" applyFill="1" applyBorder="1" applyAlignment="1">
      <alignment horizontal="center"/>
    </xf>
    <xf numFmtId="0" fontId="0" fillId="35" borderId="58" xfId="0" applyFont="1" applyFill="1" applyBorder="1" applyAlignment="1">
      <alignment horizontal="center"/>
    </xf>
    <xf numFmtId="0" fontId="1" fillId="35" borderId="58" xfId="0" applyFont="1" applyFill="1" applyBorder="1" applyAlignment="1">
      <alignment horizontal="center"/>
    </xf>
    <xf numFmtId="0" fontId="0" fillId="35" borderId="59" xfId="0" applyFont="1" applyFill="1" applyBorder="1" applyAlignment="1">
      <alignment horizontal="center"/>
    </xf>
    <xf numFmtId="0" fontId="0" fillId="35" borderId="60" xfId="0" applyFont="1" applyFill="1" applyBorder="1" applyAlignment="1">
      <alignment horizontal="left"/>
    </xf>
    <xf numFmtId="0" fontId="0" fillId="35" borderId="61" xfId="0" applyFont="1" applyFill="1" applyBorder="1" applyAlignment="1">
      <alignment horizontal="center"/>
    </xf>
    <xf numFmtId="0" fontId="0" fillId="35" borderId="62" xfId="0" applyFont="1" applyFill="1" applyBorder="1" applyAlignment="1">
      <alignment horizontal="center"/>
    </xf>
    <xf numFmtId="0" fontId="9" fillId="0" borderId="0" xfId="0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/>
    </xf>
    <xf numFmtId="3" fontId="11" fillId="0" borderId="0" xfId="0" applyNumberFormat="1" applyFont="1" applyAlignment="1">
      <alignment/>
    </xf>
    <xf numFmtId="0" fontId="0" fillId="35" borderId="63" xfId="0" applyFont="1" applyFill="1" applyBorder="1" applyAlignment="1">
      <alignment horizontal="center"/>
    </xf>
    <xf numFmtId="0" fontId="0" fillId="35" borderId="64" xfId="0" applyFont="1" applyFill="1" applyBorder="1" applyAlignment="1">
      <alignment horizontal="center"/>
    </xf>
    <xf numFmtId="0" fontId="0" fillId="35" borderId="65" xfId="0" applyFont="1" applyFill="1" applyBorder="1" applyAlignment="1">
      <alignment horizontal="center"/>
    </xf>
    <xf numFmtId="3" fontId="0" fillId="37" borderId="56" xfId="0" applyNumberFormat="1" applyFont="1" applyFill="1" applyBorder="1" applyAlignment="1">
      <alignment/>
    </xf>
    <xf numFmtId="3" fontId="0" fillId="0" borderId="17" xfId="0" applyNumberFormat="1" applyBorder="1" applyAlignment="1">
      <alignment/>
    </xf>
    <xf numFmtId="3" fontId="0" fillId="0" borderId="66" xfId="0" applyNumberFormat="1" applyBorder="1" applyAlignment="1">
      <alignment horizontal="right"/>
    </xf>
    <xf numFmtId="0" fontId="2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Beurteilung des Verbrauchs an Heizenergie</a:t>
            </a:r>
          </a:p>
        </c:rich>
      </c:tx>
      <c:layout>
        <c:manualLayout>
          <c:xMode val="factor"/>
          <c:yMode val="factor"/>
          <c:x val="0.0275"/>
          <c:y val="0.0245"/>
        </c:manualLayout>
      </c:layout>
      <c:spPr>
        <a:solidFill>
          <a:srgbClr val="CC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175"/>
          <c:y val="0.1235"/>
          <c:w val="0.93975"/>
          <c:h val="0.71225"/>
        </c:manualLayout>
      </c:layout>
      <c:lineChart>
        <c:grouping val="standard"/>
        <c:varyColors val="0"/>
        <c:ser>
          <c:idx val="0"/>
          <c:order val="0"/>
          <c:tx>
            <c:strRef>
              <c:f>Heizenergie!$C$13</c:f>
              <c:strCache>
                <c:ptCount val="1"/>
                <c:pt idx="0">
                  <c:v>1999/2002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Heizenergie!$A$14:$A$25</c:f>
              <c:strCache/>
            </c:strRef>
          </c:cat>
          <c:val>
            <c:numRef>
              <c:f>Heizenergie!$C$14:$C$25</c:f>
              <c:numCache/>
            </c:numRef>
          </c:val>
          <c:smooth val="0"/>
        </c:ser>
        <c:ser>
          <c:idx val="1"/>
          <c:order val="1"/>
          <c:tx>
            <c:strRef>
              <c:f>Heizenergie!#REF!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Heizenergie!$A$14:$A$25</c:f>
              <c:strCache/>
            </c:strRef>
          </c:cat>
          <c:val>
            <c:numRef>
              <c:f>Heizenergie!$I$14:$I$25</c:f>
              <c:numCache/>
            </c:numRef>
          </c:val>
          <c:smooth val="0"/>
        </c:ser>
        <c:marker val="1"/>
        <c:axId val="43209588"/>
        <c:axId val="53341973"/>
      </c:lineChart>
      <c:catAx>
        <c:axId val="43209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Monat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05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41973"/>
        <c:crosses val="autoZero"/>
        <c:auto val="1"/>
        <c:lblOffset val="100"/>
        <c:tickLblSkip val="1"/>
        <c:noMultiLvlLbl val="0"/>
      </c:catAx>
      <c:valAx>
        <c:axId val="53341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Verbrauch in kWh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375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095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675"/>
          <c:y val="0.9205"/>
          <c:w val="0.286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Verbrauchsentwicklung elektr. Energie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CC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175"/>
          <c:y val="0.08625"/>
          <c:w val="0.91975"/>
          <c:h val="0.72225"/>
        </c:manualLayout>
      </c:layout>
      <c:lineChart>
        <c:grouping val="standard"/>
        <c:varyColors val="0"/>
        <c:ser>
          <c:idx val="0"/>
          <c:order val="0"/>
          <c:tx>
            <c:strRef>
              <c:f>'elektr. Energie'!$E$11</c:f>
              <c:strCache>
                <c:ptCount val="1"/>
                <c:pt idx="0">
                  <c:v>1999/2002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'elektr. Energie'!$A$12:$A$23</c:f>
              <c:strCache/>
            </c:strRef>
          </c:cat>
          <c:val>
            <c:numRef>
              <c:f>'elektr. Energie'!$E$12:$E$23</c:f>
              <c:numCache/>
            </c:numRef>
          </c:val>
          <c:smooth val="0"/>
        </c:ser>
        <c:ser>
          <c:idx val="1"/>
          <c:order val="1"/>
          <c:tx>
            <c:strRef>
              <c:f>'elektr. Energie'!$G$11</c:f>
              <c:strCache>
                <c:ptCount val="1"/>
                <c:pt idx="0">
                  <c:v>2019/20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'elektr. Energie'!$A$12:$A$23</c:f>
              <c:strCache/>
            </c:strRef>
          </c:cat>
          <c:val>
            <c:numRef>
              <c:f>'elektr. Energie'!$G$12:$G$23</c:f>
              <c:numCache/>
            </c:numRef>
          </c:val>
          <c:smooth val="0"/>
        </c:ser>
        <c:marker val="1"/>
        <c:axId val="10315710"/>
        <c:axId val="25732527"/>
      </c:lineChart>
      <c:catAx>
        <c:axId val="10315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Monat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05"/>
            </c:manualLayout>
          </c:layout>
          <c:overlay val="0"/>
          <c:spPr>
            <a:solidFill>
              <a:srgbClr val="CCFFCC"/>
            </a:soli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32527"/>
        <c:crosses val="autoZero"/>
        <c:auto val="1"/>
        <c:lblOffset val="100"/>
        <c:tickLblSkip val="1"/>
        <c:noMultiLvlLbl val="0"/>
      </c:catAx>
      <c:valAx>
        <c:axId val="257325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Verbrauch in kWh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275"/>
            </c:manualLayout>
          </c:layout>
          <c:overlay val="0"/>
          <c:spPr>
            <a:solidFill>
              <a:srgbClr val="CCFFCC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157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"/>
          <c:y val="0.92025"/>
          <c:w val="0.32125"/>
          <c:h val="0.0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Verbrauchsentwicklung Trinkwasser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CCFFCC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675"/>
          <c:y val="0.053"/>
          <c:w val="0.92325"/>
          <c:h val="0.751"/>
        </c:manualLayout>
      </c:layout>
      <c:lineChart>
        <c:grouping val="standard"/>
        <c:varyColors val="0"/>
        <c:ser>
          <c:idx val="0"/>
          <c:order val="0"/>
          <c:tx>
            <c:strRef>
              <c:f>Trinkwasser!$C$11</c:f>
              <c:strCache>
                <c:ptCount val="1"/>
                <c:pt idx="0">
                  <c:v>1998/2001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Trinkwasser!$A$12:$A$23</c:f>
              <c:strCache/>
            </c:strRef>
          </c:cat>
          <c:val>
            <c:numRef>
              <c:f>Trinkwasser!$C$12:$C$23</c:f>
              <c:numCache/>
            </c:numRef>
          </c:val>
          <c:smooth val="0"/>
        </c:ser>
        <c:ser>
          <c:idx val="1"/>
          <c:order val="1"/>
          <c:tx>
            <c:strRef>
              <c:f>Trinkwasser!$E$11</c:f>
              <c:strCache>
                <c:ptCount val="1"/>
                <c:pt idx="0">
                  <c:v>2019/20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Trinkwasser!$A$12:$A$23</c:f>
              <c:strCache/>
            </c:strRef>
          </c:cat>
          <c:val>
            <c:numRef>
              <c:f>Trinkwasser!$E$12:$E$23</c:f>
              <c:numCache/>
            </c:numRef>
          </c:val>
          <c:smooth val="0"/>
        </c:ser>
        <c:marker val="1"/>
        <c:axId val="30266152"/>
        <c:axId val="3959913"/>
      </c:lineChart>
      <c:catAx>
        <c:axId val="30266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Monat</a:t>
                </a:r>
              </a:p>
            </c:rich>
          </c:tx>
          <c:layout>
            <c:manualLayout>
              <c:xMode val="factor"/>
              <c:yMode val="factor"/>
              <c:x val="-0.009"/>
              <c:y val="0.0005"/>
            </c:manualLayout>
          </c:layout>
          <c:overlay val="0"/>
          <c:spPr>
            <a:solidFill>
              <a:srgbClr val="CCFFCC"/>
            </a:soli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9913"/>
        <c:crosses val="autoZero"/>
        <c:auto val="1"/>
        <c:lblOffset val="100"/>
        <c:tickLblSkip val="1"/>
        <c:noMultiLvlLbl val="0"/>
      </c:catAx>
      <c:valAx>
        <c:axId val="3959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Verbrauch in m³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125"/>
            </c:manualLayout>
          </c:layout>
          <c:overlay val="0"/>
          <c:spPr>
            <a:solidFill>
              <a:srgbClr val="CCFFCC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661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675"/>
          <c:y val="0.86825"/>
          <c:w val="0.351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57150</xdr:rowOff>
    </xdr:from>
    <xdr:to>
      <xdr:col>9</xdr:col>
      <xdr:colOff>514350</xdr:colOff>
      <xdr:row>44</xdr:row>
      <xdr:rowOff>38100</xdr:rowOff>
    </xdr:to>
    <xdr:graphicFrame>
      <xdr:nvGraphicFramePr>
        <xdr:cNvPr id="1" name="Diagramm 4"/>
        <xdr:cNvGraphicFramePr/>
      </xdr:nvGraphicFramePr>
      <xdr:xfrm>
        <a:off x="0" y="4724400"/>
        <a:ext cx="56483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152400</xdr:rowOff>
    </xdr:from>
    <xdr:to>
      <xdr:col>7</xdr:col>
      <xdr:colOff>981075</xdr:colOff>
      <xdr:row>43</xdr:row>
      <xdr:rowOff>142875</xdr:rowOff>
    </xdr:to>
    <xdr:graphicFrame>
      <xdr:nvGraphicFramePr>
        <xdr:cNvPr id="1" name="Diagramm 2"/>
        <xdr:cNvGraphicFramePr/>
      </xdr:nvGraphicFramePr>
      <xdr:xfrm>
        <a:off x="0" y="4343400"/>
        <a:ext cx="50387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28575</xdr:rowOff>
    </xdr:from>
    <xdr:to>
      <xdr:col>6</xdr:col>
      <xdr:colOff>457200</xdr:colOff>
      <xdr:row>46</xdr:row>
      <xdr:rowOff>57150</xdr:rowOff>
    </xdr:to>
    <xdr:graphicFrame>
      <xdr:nvGraphicFramePr>
        <xdr:cNvPr id="1" name="Diagramm 1"/>
        <xdr:cNvGraphicFramePr/>
      </xdr:nvGraphicFramePr>
      <xdr:xfrm>
        <a:off x="0" y="4524375"/>
        <a:ext cx="537210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SP-Allmersschu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Gradtagszah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izenergie"/>
      <sheetName val="elektr. Energie"/>
      <sheetName val="Trinkwasser Red"/>
    </sheetNames>
    <sheetDataSet>
      <sheetData sheetId="0">
        <row r="2">
          <cell r="E2" t="str">
            <v>2019/20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4">
          <cell r="B4">
            <v>145</v>
          </cell>
        </row>
        <row r="5">
          <cell r="B5">
            <v>264</v>
          </cell>
        </row>
        <row r="6">
          <cell r="B6">
            <v>412</v>
          </cell>
        </row>
        <row r="7">
          <cell r="B7">
            <v>448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7">
      <selection activeCell="H24" sqref="H24"/>
    </sheetView>
  </sheetViews>
  <sheetFormatPr defaultColWidth="11.57421875" defaultRowHeight="12.75"/>
  <cols>
    <col min="1" max="1" width="5.421875" style="2" customWidth="1"/>
    <col min="2" max="2" width="8.8515625" style="2" customWidth="1"/>
    <col min="3" max="3" width="10.57421875" style="2" customWidth="1"/>
    <col min="4" max="4" width="9.28125" style="2" customWidth="1"/>
    <col min="5" max="5" width="9.140625" style="2" bestFit="1" customWidth="1"/>
    <col min="6" max="6" width="8.140625" style="2" customWidth="1"/>
    <col min="7" max="7" width="6.7109375" style="2" customWidth="1"/>
    <col min="8" max="8" width="9.28125" style="2" customWidth="1"/>
    <col min="9" max="10" width="9.57421875" style="2" customWidth="1"/>
    <col min="11" max="16384" width="11.57421875" style="2" customWidth="1"/>
  </cols>
  <sheetData>
    <row r="1" ht="15">
      <c r="A1" s="2" t="s">
        <v>35</v>
      </c>
    </row>
    <row r="3" spans="1:5" s="1" customFormat="1" ht="20.25">
      <c r="A3" s="1" t="s">
        <v>0</v>
      </c>
      <c r="E3" s="1" t="str">
        <f>+'[1]Heizenergie'!$E$2</f>
        <v>2019/20</v>
      </c>
    </row>
    <row r="4" spans="1:8" s="1" customFormat="1" ht="20.25">
      <c r="A4" s="106" t="s">
        <v>40</v>
      </c>
      <c r="B4" s="107"/>
      <c r="C4" s="107"/>
      <c r="D4" s="107"/>
      <c r="E4" s="107"/>
      <c r="F4" s="107"/>
      <c r="G4" s="107"/>
      <c r="H4" s="108"/>
    </row>
    <row r="6" s="3" customFormat="1" ht="13.5" thickBot="1">
      <c r="A6" s="5" t="s">
        <v>31</v>
      </c>
    </row>
    <row r="7" spans="1:10" s="3" customFormat="1" ht="15.75" customHeight="1">
      <c r="A7" s="32">
        <v>1</v>
      </c>
      <c r="B7" s="33">
        <v>2</v>
      </c>
      <c r="C7" s="46"/>
      <c r="D7" s="34">
        <v>3</v>
      </c>
      <c r="E7" s="35">
        <v>4</v>
      </c>
      <c r="F7" s="34">
        <v>5</v>
      </c>
      <c r="G7" s="35">
        <v>6</v>
      </c>
      <c r="H7" s="33">
        <v>7</v>
      </c>
      <c r="I7" s="33">
        <v>8</v>
      </c>
      <c r="J7" s="58">
        <v>9</v>
      </c>
    </row>
    <row r="8" spans="1:10" s="3" customFormat="1" ht="12.75">
      <c r="A8" s="89" t="s">
        <v>1</v>
      </c>
      <c r="B8" s="90" t="s">
        <v>2</v>
      </c>
      <c r="C8" s="90" t="s">
        <v>2</v>
      </c>
      <c r="D8" s="91" t="s">
        <v>2</v>
      </c>
      <c r="E8" s="92" t="s">
        <v>2</v>
      </c>
      <c r="F8" s="93" t="s">
        <v>17</v>
      </c>
      <c r="G8" s="92"/>
      <c r="H8" s="94" t="s">
        <v>10</v>
      </c>
      <c r="I8" s="94" t="s">
        <v>10</v>
      </c>
      <c r="J8" s="95" t="s">
        <v>14</v>
      </c>
    </row>
    <row r="9" spans="1:10" s="3" customFormat="1" ht="12.75">
      <c r="A9" s="24"/>
      <c r="B9" s="25" t="s">
        <v>3</v>
      </c>
      <c r="C9" s="25" t="s">
        <v>3</v>
      </c>
      <c r="D9" s="27"/>
      <c r="E9" s="36" t="s">
        <v>9</v>
      </c>
      <c r="F9" s="25" t="s">
        <v>3</v>
      </c>
      <c r="G9" s="36"/>
      <c r="H9" s="37" t="s">
        <v>2</v>
      </c>
      <c r="I9" s="37" t="s">
        <v>2</v>
      </c>
      <c r="J9" s="57" t="s">
        <v>15</v>
      </c>
    </row>
    <row r="10" spans="1:10" s="3" customFormat="1" ht="12.75">
      <c r="A10" s="24"/>
      <c r="B10" s="25"/>
      <c r="C10" s="25" t="s">
        <v>9</v>
      </c>
      <c r="D10" s="27"/>
      <c r="E10" s="36"/>
      <c r="F10" s="25"/>
      <c r="G10" s="36"/>
      <c r="H10" s="37"/>
      <c r="I10" s="37" t="s">
        <v>9</v>
      </c>
      <c r="J10" s="57" t="s">
        <v>16</v>
      </c>
    </row>
    <row r="11" spans="1:10" s="3" customFormat="1" ht="12.75">
      <c r="A11" s="24"/>
      <c r="B11" s="25" t="s">
        <v>4</v>
      </c>
      <c r="C11" s="25" t="s">
        <v>4</v>
      </c>
      <c r="D11" s="27" t="s">
        <v>4</v>
      </c>
      <c r="E11" s="36" t="s">
        <v>4</v>
      </c>
      <c r="F11" s="25"/>
      <c r="G11" s="36"/>
      <c r="H11" s="37" t="s">
        <v>4</v>
      </c>
      <c r="I11" s="37" t="s">
        <v>4</v>
      </c>
      <c r="J11" s="57" t="s">
        <v>4</v>
      </c>
    </row>
    <row r="12" spans="1:10" s="3" customFormat="1" ht="12.75">
      <c r="A12" s="24"/>
      <c r="B12" s="25"/>
      <c r="C12" s="25"/>
      <c r="D12" s="27"/>
      <c r="E12" s="36"/>
      <c r="F12" s="25"/>
      <c r="G12" s="36"/>
      <c r="H12" s="37" t="s">
        <v>13</v>
      </c>
      <c r="I12" s="37"/>
      <c r="J12" s="57"/>
    </row>
    <row r="13" spans="1:10" s="3" customFormat="1" ht="13.5" thickBot="1">
      <c r="A13" s="24"/>
      <c r="B13" s="25" t="s">
        <v>32</v>
      </c>
      <c r="C13" s="25" t="s">
        <v>32</v>
      </c>
      <c r="D13" s="27" t="str">
        <f>+E3</f>
        <v>2019/20</v>
      </c>
      <c r="E13" s="79" t="str">
        <f>+D13</f>
        <v>2019/20</v>
      </c>
      <c r="F13" s="25" t="s">
        <v>33</v>
      </c>
      <c r="G13" s="78" t="s">
        <v>37</v>
      </c>
      <c r="H13" s="27" t="str">
        <f>+E13</f>
        <v>2019/20</v>
      </c>
      <c r="I13" s="37" t="str">
        <f>+H13</f>
        <v>2019/20</v>
      </c>
      <c r="J13" s="70" t="str">
        <f>+I13</f>
        <v>2019/20</v>
      </c>
    </row>
    <row r="14" spans="1:10" s="3" customFormat="1" ht="12.75">
      <c r="A14" s="63" t="s">
        <v>19</v>
      </c>
      <c r="B14" s="105">
        <v>60</v>
      </c>
      <c r="C14" s="10">
        <f>+B14</f>
        <v>60</v>
      </c>
      <c r="D14" s="39">
        <v>1</v>
      </c>
      <c r="E14" s="6">
        <f>+D14</f>
        <v>1</v>
      </c>
      <c r="F14" s="10">
        <v>8</v>
      </c>
      <c r="G14" s="84">
        <f>+IF(D14=0,"",F14)</f>
        <v>8</v>
      </c>
      <c r="H14" s="8">
        <f aca="true" t="shared" si="0" ref="H14:H19">(IF(D14=0,"",+D14/G14*F14))</f>
        <v>1</v>
      </c>
      <c r="I14" s="8">
        <f>+H14</f>
        <v>1</v>
      </c>
      <c r="J14" s="74">
        <f>+H14-B14</f>
        <v>-59</v>
      </c>
    </row>
    <row r="15" spans="1:10" s="3" customFormat="1" ht="12.75">
      <c r="A15" s="64" t="s">
        <v>20</v>
      </c>
      <c r="B15" s="105">
        <v>3463.3333333333335</v>
      </c>
      <c r="C15" s="11">
        <f>+C14+B15</f>
        <v>3523.3333333333335</v>
      </c>
      <c r="D15" s="40">
        <v>1170</v>
      </c>
      <c r="E15" s="7">
        <f aca="true" t="shared" si="1" ref="E15:E25">+E14+D15</f>
        <v>1171</v>
      </c>
      <c r="F15" s="11">
        <v>122</v>
      </c>
      <c r="G15" s="85">
        <f>+IF(D15=0,"",'[2]Tabelle1'!$B$4)</f>
        <v>145</v>
      </c>
      <c r="H15" s="9">
        <f t="shared" si="0"/>
        <v>984.4137931034483</v>
      </c>
      <c r="I15" s="9">
        <f>+H15+I14</f>
        <v>985.4137931034483</v>
      </c>
      <c r="J15" s="59">
        <f>+H15-B15</f>
        <v>-2478.919540229885</v>
      </c>
    </row>
    <row r="16" spans="1:10" s="3" customFormat="1" ht="12.75">
      <c r="A16" s="64" t="s">
        <v>21</v>
      </c>
      <c r="B16" s="105">
        <v>15756.666666666666</v>
      </c>
      <c r="C16" s="11">
        <f aca="true" t="shared" si="2" ref="C16:C24">+C15+B16</f>
        <v>19280</v>
      </c>
      <c r="D16" s="40">
        <v>8270</v>
      </c>
      <c r="E16" s="7">
        <f t="shared" si="1"/>
        <v>9441</v>
      </c>
      <c r="F16" s="11">
        <v>314</v>
      </c>
      <c r="G16" s="86">
        <f>+IF(D16=0,"",'[2]Tabelle1'!$B$5)</f>
        <v>264</v>
      </c>
      <c r="H16" s="9">
        <f t="shared" si="0"/>
        <v>9836.287878787878</v>
      </c>
      <c r="I16" s="9">
        <f>+H16+I15</f>
        <v>10821.701671891326</v>
      </c>
      <c r="J16" s="59">
        <f>+H16-B16</f>
        <v>-5920.378787878788</v>
      </c>
    </row>
    <row r="17" spans="1:10" s="3" customFormat="1" ht="12.75">
      <c r="A17" s="64" t="s">
        <v>22</v>
      </c>
      <c r="B17" s="105">
        <v>34904.666666666664</v>
      </c>
      <c r="C17" s="11">
        <f t="shared" si="2"/>
        <v>54184.666666666664</v>
      </c>
      <c r="D17" s="40">
        <v>16320</v>
      </c>
      <c r="E17" s="7">
        <f t="shared" si="1"/>
        <v>25761</v>
      </c>
      <c r="F17" s="11">
        <v>390</v>
      </c>
      <c r="G17" s="86">
        <f>+IF(D17=0,"",'[2]Tabelle1'!$B$6)</f>
        <v>412</v>
      </c>
      <c r="H17" s="9">
        <f t="shared" si="0"/>
        <v>15448.543689320388</v>
      </c>
      <c r="I17" s="9">
        <f>+H17+I16</f>
        <v>26270.245361211713</v>
      </c>
      <c r="J17" s="59">
        <f>+H17-B17</f>
        <v>-19456.122977346276</v>
      </c>
    </row>
    <row r="18" spans="1:10" s="3" customFormat="1" ht="12.75">
      <c r="A18" s="64" t="s">
        <v>23</v>
      </c>
      <c r="B18" s="105">
        <v>40549</v>
      </c>
      <c r="C18" s="11">
        <f t="shared" si="2"/>
        <v>94733.66666666666</v>
      </c>
      <c r="D18" s="40">
        <v>13530</v>
      </c>
      <c r="E18" s="7">
        <f t="shared" si="1"/>
        <v>39291</v>
      </c>
      <c r="F18" s="11">
        <v>407</v>
      </c>
      <c r="G18" s="86">
        <f>+IF(D18=0,"",'[2]Tabelle1'!$B$7)</f>
        <v>448</v>
      </c>
      <c r="H18" s="9">
        <f t="shared" si="0"/>
        <v>12291.763392857143</v>
      </c>
      <c r="I18" s="9">
        <f>+H18+I17</f>
        <v>38562.008754068855</v>
      </c>
      <c r="J18" s="59">
        <f>+H18-B18</f>
        <v>-28257.236607142855</v>
      </c>
    </row>
    <row r="19" spans="1:10" s="3" customFormat="1" ht="12.75">
      <c r="A19" s="64" t="s">
        <v>24</v>
      </c>
      <c r="B19" s="105">
        <v>42477.666666666664</v>
      </c>
      <c r="C19" s="11">
        <f t="shared" si="2"/>
        <v>137211.3333333333</v>
      </c>
      <c r="D19" s="40"/>
      <c r="E19" s="7">
        <f t="shared" si="1"/>
        <v>39291</v>
      </c>
      <c r="F19" s="11">
        <v>520</v>
      </c>
      <c r="G19" s="87">
        <f>+IF(D19=0,"",'[2]Tabelle1'!$B$8)</f>
      </c>
      <c r="H19" s="9">
        <f t="shared" si="0"/>
      </c>
      <c r="I19" s="9"/>
      <c r="J19" s="59"/>
    </row>
    <row r="20" spans="1:10" s="3" customFormat="1" ht="12.75">
      <c r="A20" s="64" t="s">
        <v>25</v>
      </c>
      <c r="B20" s="105">
        <v>41831</v>
      </c>
      <c r="C20" s="11">
        <f t="shared" si="2"/>
        <v>179042.3333333333</v>
      </c>
      <c r="D20" s="40"/>
      <c r="E20" s="7">
        <f t="shared" si="1"/>
        <v>39291</v>
      </c>
      <c r="F20" s="11">
        <v>432</v>
      </c>
      <c r="G20" s="87">
        <f>+IF(D20=0,"",'[2]Tabelle1'!$B$9)</f>
      </c>
      <c r="H20" s="9">
        <f aca="true" t="shared" si="3" ref="H20:H25">(IF(D20=0,"",+D20/G20*F20))</f>
      </c>
      <c r="I20" s="9"/>
      <c r="J20" s="59"/>
    </row>
    <row r="21" spans="1:10" s="3" customFormat="1" ht="12.75">
      <c r="A21" s="64" t="s">
        <v>26</v>
      </c>
      <c r="B21" s="105">
        <v>38036.333333333336</v>
      </c>
      <c r="C21" s="11">
        <f t="shared" si="2"/>
        <v>217078.66666666666</v>
      </c>
      <c r="D21" s="40"/>
      <c r="E21" s="7">
        <f t="shared" si="1"/>
        <v>39291</v>
      </c>
      <c r="F21" s="11">
        <v>424</v>
      </c>
      <c r="G21" s="86">
        <f>+IF(D21=0,"",'[2]Tabelle1'!$B$10)</f>
      </c>
      <c r="H21" s="9">
        <f t="shared" si="3"/>
      </c>
      <c r="I21" s="9"/>
      <c r="J21" s="59"/>
    </row>
    <row r="22" spans="1:10" s="3" customFormat="1" ht="12.75">
      <c r="A22" s="64" t="s">
        <v>27</v>
      </c>
      <c r="B22" s="105">
        <v>11145.666666666666</v>
      </c>
      <c r="C22" s="11">
        <f t="shared" si="2"/>
        <v>228224.3333333333</v>
      </c>
      <c r="D22" s="40"/>
      <c r="E22" s="7">
        <f t="shared" si="1"/>
        <v>39291</v>
      </c>
      <c r="F22" s="11">
        <v>327</v>
      </c>
      <c r="G22" s="86">
        <f>+IF(D22=0,"",'[2]Tabelle1'!$B$11)</f>
      </c>
      <c r="H22" s="9">
        <f t="shared" si="3"/>
      </c>
      <c r="I22" s="9"/>
      <c r="J22" s="59"/>
    </row>
    <row r="23" spans="1:10" s="3" customFormat="1" ht="12.75">
      <c r="A23" s="64" t="s">
        <v>28</v>
      </c>
      <c r="B23" s="105">
        <v>7744.333333333333</v>
      </c>
      <c r="C23" s="11">
        <f t="shared" si="2"/>
        <v>235968.66666666666</v>
      </c>
      <c r="D23" s="40"/>
      <c r="E23" s="7">
        <f t="shared" si="1"/>
        <v>39291</v>
      </c>
      <c r="F23" s="11">
        <v>159</v>
      </c>
      <c r="G23" s="86">
        <f>+IF(D23=0,"",'[2]Tabelle1'!$B$12)</f>
      </c>
      <c r="H23" s="9">
        <f t="shared" si="3"/>
      </c>
      <c r="I23" s="9"/>
      <c r="J23" s="59"/>
    </row>
    <row r="24" spans="1:10" s="3" customFormat="1" ht="12.75">
      <c r="A24" s="64" t="s">
        <v>29</v>
      </c>
      <c r="B24" s="105">
        <v>415</v>
      </c>
      <c r="C24" s="11">
        <f t="shared" si="2"/>
        <v>236383.66666666666</v>
      </c>
      <c r="D24" s="40"/>
      <c r="E24" s="7">
        <f t="shared" si="1"/>
        <v>39291</v>
      </c>
      <c r="F24" s="11">
        <v>82</v>
      </c>
      <c r="G24" s="86"/>
      <c r="H24" s="9">
        <f t="shared" si="3"/>
      </c>
      <c r="I24" s="9"/>
      <c r="J24" s="59"/>
    </row>
    <row r="25" spans="1:10" s="3" customFormat="1" ht="13.5" thickBot="1">
      <c r="A25" s="65" t="s">
        <v>30</v>
      </c>
      <c r="B25" s="105" t="s">
        <v>39</v>
      </c>
      <c r="C25" s="15">
        <f>+C24+B25</f>
        <v>236483.66666666666</v>
      </c>
      <c r="D25" s="41"/>
      <c r="E25" s="76">
        <f t="shared" si="1"/>
        <v>39291</v>
      </c>
      <c r="F25" s="75">
        <v>49</v>
      </c>
      <c r="G25" s="88">
        <f>+IF(D25=0,"",F25)</f>
      </c>
      <c r="H25" s="77">
        <f t="shared" si="3"/>
      </c>
      <c r="I25" s="77"/>
      <c r="J25" s="103"/>
    </row>
    <row r="26" spans="2:10" s="3" customFormat="1" ht="12.75" customHeight="1" thickBot="1">
      <c r="B26" s="4"/>
      <c r="C26" s="4"/>
      <c r="D26" s="4"/>
      <c r="E26" s="4"/>
      <c r="F26" s="4"/>
      <c r="G26" s="4"/>
      <c r="H26" s="4"/>
      <c r="I26" s="60" t="s">
        <v>18</v>
      </c>
      <c r="J26" s="62">
        <f>+SUM(J14:J25)</f>
        <v>-56171.6579125978</v>
      </c>
    </row>
    <row r="27" spans="1:10" s="3" customFormat="1" ht="13.5" thickTop="1">
      <c r="A27" s="99"/>
      <c r="B27" s="97"/>
      <c r="C27" s="97"/>
      <c r="D27" s="97"/>
      <c r="E27" s="97"/>
      <c r="F27" s="97"/>
      <c r="G27" s="97"/>
      <c r="H27" s="97"/>
      <c r="I27" s="97"/>
      <c r="J27" s="98"/>
    </row>
    <row r="28" spans="1:10" s="3" customFormat="1" ht="12.75">
      <c r="A28" s="98"/>
      <c r="B28" s="98"/>
      <c r="C28" s="98"/>
      <c r="D28" s="98"/>
      <c r="E28" s="98"/>
      <c r="F28" s="98"/>
      <c r="G28" s="98"/>
      <c r="H28" s="98"/>
      <c r="I28" s="98"/>
      <c r="J28" s="98"/>
    </row>
  </sheetData>
  <sheetProtection/>
  <mergeCells count="1">
    <mergeCell ref="A4:H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G14" sqref="G14:G16"/>
    </sheetView>
  </sheetViews>
  <sheetFormatPr defaultColWidth="11.421875" defaultRowHeight="12.75"/>
  <cols>
    <col min="2" max="2" width="12.421875" style="0" customWidth="1"/>
    <col min="3" max="4" width="0" style="0" hidden="1" customWidth="1"/>
    <col min="5" max="5" width="13.28125" style="0" customWidth="1"/>
    <col min="7" max="7" width="12.28125" style="0" customWidth="1"/>
    <col min="8" max="8" width="15.57421875" style="0" bestFit="1" customWidth="1"/>
  </cols>
  <sheetData>
    <row r="1" spans="1:13" ht="15">
      <c r="A1" s="2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3" spans="1:6" ht="20.25">
      <c r="A3" s="1" t="str">
        <f>+Heizenergie!A3</f>
        <v>ESP-Schulen </v>
      </c>
      <c r="F3" s="1" t="str">
        <f>+Heizenergie!E3</f>
        <v>2019/20</v>
      </c>
    </row>
    <row r="4" spans="1:7" ht="20.25">
      <c r="A4" s="17" t="str">
        <f>+Heizenergie!A4</f>
        <v>Ergebnisse der Heidjerschule</v>
      </c>
      <c r="B4" s="18"/>
      <c r="C4" s="18"/>
      <c r="D4" s="18"/>
      <c r="E4" s="18"/>
      <c r="F4" s="18"/>
      <c r="G4" s="19"/>
    </row>
    <row r="6" spans="1:8" ht="15.75">
      <c r="A6" s="13" t="s">
        <v>8</v>
      </c>
      <c r="B6" s="2"/>
      <c r="C6" s="2"/>
      <c r="D6" s="2"/>
      <c r="E6" s="2"/>
      <c r="F6" s="81" t="s">
        <v>36</v>
      </c>
      <c r="G6" s="2"/>
      <c r="H6" s="2"/>
    </row>
    <row r="7" spans="1:8" ht="15.75" thickBot="1">
      <c r="A7" s="2"/>
      <c r="B7" s="2"/>
      <c r="C7" s="2"/>
      <c r="D7" s="2"/>
      <c r="E7" s="2"/>
      <c r="F7" s="96"/>
      <c r="G7" s="2"/>
      <c r="H7" s="2"/>
    </row>
    <row r="8" spans="1:8" ht="12.75">
      <c r="A8" s="20" t="s">
        <v>1</v>
      </c>
      <c r="B8" s="21" t="s">
        <v>2</v>
      </c>
      <c r="C8" s="100"/>
      <c r="D8" s="100"/>
      <c r="E8" s="22" t="s">
        <v>2</v>
      </c>
      <c r="F8" s="23" t="s">
        <v>2</v>
      </c>
      <c r="G8" s="22" t="s">
        <v>2</v>
      </c>
      <c r="H8" s="69" t="s">
        <v>5</v>
      </c>
    </row>
    <row r="9" spans="1:8" ht="12.75">
      <c r="A9" s="24"/>
      <c r="B9" s="25" t="s">
        <v>3</v>
      </c>
      <c r="C9" s="101"/>
      <c r="D9" s="101"/>
      <c r="E9" s="26" t="s">
        <v>9</v>
      </c>
      <c r="F9" s="27"/>
      <c r="G9" s="26" t="s">
        <v>9</v>
      </c>
      <c r="H9" s="70" t="s">
        <v>6</v>
      </c>
    </row>
    <row r="10" spans="1:8" ht="12.75">
      <c r="A10" s="24"/>
      <c r="B10" s="25" t="s">
        <v>4</v>
      </c>
      <c r="C10" s="101"/>
      <c r="D10" s="101"/>
      <c r="E10" s="26" t="s">
        <v>4</v>
      </c>
      <c r="F10" s="27" t="s">
        <v>4</v>
      </c>
      <c r="G10" s="26" t="s">
        <v>4</v>
      </c>
      <c r="H10" s="70" t="s">
        <v>4</v>
      </c>
    </row>
    <row r="11" spans="1:8" ht="13.5" thickBot="1">
      <c r="A11" s="24"/>
      <c r="B11" s="29" t="s">
        <v>32</v>
      </c>
      <c r="C11" s="102"/>
      <c r="D11" s="102"/>
      <c r="E11" s="30" t="s">
        <v>32</v>
      </c>
      <c r="F11" s="31" t="str">
        <f>+F3</f>
        <v>2019/20</v>
      </c>
      <c r="G11" s="67" t="str">
        <f>+F11</f>
        <v>2019/20</v>
      </c>
      <c r="H11" s="68" t="str">
        <f>+G11</f>
        <v>2019/20</v>
      </c>
    </row>
    <row r="12" spans="1:8" ht="12.75">
      <c r="A12" s="63" t="s">
        <v>19</v>
      </c>
      <c r="B12" s="10">
        <v>421.3333333333333</v>
      </c>
      <c r="C12" s="10">
        <v>4055</v>
      </c>
      <c r="D12" s="47">
        <v>801</v>
      </c>
      <c r="E12" s="48">
        <f>+B12</f>
        <v>421.3333333333333</v>
      </c>
      <c r="F12" s="39">
        <v>900</v>
      </c>
      <c r="G12" s="48">
        <f>+F12</f>
        <v>900</v>
      </c>
      <c r="H12" s="54">
        <f aca="true" t="shared" si="0" ref="H12:H17">IF(F12=0,"",+F12-B12)</f>
        <v>478.6666666666667</v>
      </c>
    </row>
    <row r="13" spans="1:8" ht="12.75">
      <c r="A13" s="64" t="s">
        <v>20</v>
      </c>
      <c r="B13" s="11">
        <v>903.6666666666666</v>
      </c>
      <c r="C13" s="11">
        <v>6344</v>
      </c>
      <c r="D13" s="50">
        <v>801</v>
      </c>
      <c r="E13" s="51">
        <f aca="true" t="shared" si="1" ref="E13:E23">+E12+B13</f>
        <v>1325</v>
      </c>
      <c r="F13" s="40">
        <v>1400</v>
      </c>
      <c r="G13" s="83">
        <f>+G12+F13</f>
        <v>2300</v>
      </c>
      <c r="H13" s="55">
        <f t="shared" si="0"/>
        <v>496.33333333333337</v>
      </c>
    </row>
    <row r="14" spans="1:8" ht="12.75">
      <c r="A14" s="64" t="s">
        <v>21</v>
      </c>
      <c r="B14" s="11">
        <v>1203.3333333333333</v>
      </c>
      <c r="C14" s="11">
        <v>8044</v>
      </c>
      <c r="D14" s="50">
        <v>801</v>
      </c>
      <c r="E14" s="51">
        <f t="shared" si="1"/>
        <v>2528.333333333333</v>
      </c>
      <c r="F14" s="40">
        <v>2400</v>
      </c>
      <c r="G14" s="83">
        <f>+G13+F14</f>
        <v>4700</v>
      </c>
      <c r="H14" s="55">
        <f t="shared" si="0"/>
        <v>1196.6666666666667</v>
      </c>
    </row>
    <row r="15" spans="1:8" ht="12.75">
      <c r="A15" s="64" t="s">
        <v>22</v>
      </c>
      <c r="B15" s="11">
        <v>1837</v>
      </c>
      <c r="C15" s="11">
        <v>11010</v>
      </c>
      <c r="D15" s="50">
        <v>801</v>
      </c>
      <c r="E15" s="51">
        <f t="shared" si="1"/>
        <v>4365.333333333333</v>
      </c>
      <c r="F15" s="40">
        <v>3800</v>
      </c>
      <c r="G15" s="83">
        <f>+G14+F15</f>
        <v>8500</v>
      </c>
      <c r="H15" s="55">
        <f t="shared" si="0"/>
        <v>1963</v>
      </c>
    </row>
    <row r="16" spans="1:8" ht="12.75">
      <c r="A16" s="64" t="s">
        <v>23</v>
      </c>
      <c r="B16" s="11">
        <v>1536</v>
      </c>
      <c r="C16" s="11">
        <v>9619</v>
      </c>
      <c r="D16" s="50">
        <v>801</v>
      </c>
      <c r="E16" s="51">
        <f t="shared" si="1"/>
        <v>5901.333333333333</v>
      </c>
      <c r="F16" s="40">
        <v>2900</v>
      </c>
      <c r="G16" s="83">
        <f>+G15+F16</f>
        <v>11400</v>
      </c>
      <c r="H16" s="55">
        <f t="shared" si="0"/>
        <v>1364</v>
      </c>
    </row>
    <row r="17" spans="1:8" ht="12.75">
      <c r="A17" s="64" t="s">
        <v>24</v>
      </c>
      <c r="B17" s="11">
        <v>1914.3333333333333</v>
      </c>
      <c r="C17" s="11">
        <v>13879</v>
      </c>
      <c r="D17" s="50">
        <v>801</v>
      </c>
      <c r="E17" s="51">
        <f t="shared" si="1"/>
        <v>7815.666666666666</v>
      </c>
      <c r="F17" s="40"/>
      <c r="G17" s="83"/>
      <c r="H17" s="55">
        <f t="shared" si="0"/>
      </c>
    </row>
    <row r="18" spans="1:8" ht="12.75">
      <c r="A18" s="64" t="s">
        <v>25</v>
      </c>
      <c r="B18" s="11">
        <v>1773.6666666666667</v>
      </c>
      <c r="C18" s="11">
        <v>11829</v>
      </c>
      <c r="D18" s="50">
        <v>801</v>
      </c>
      <c r="E18" s="51">
        <f t="shared" si="1"/>
        <v>9589.333333333332</v>
      </c>
      <c r="F18" s="40"/>
      <c r="G18" s="83"/>
      <c r="H18" s="55">
        <f aca="true" t="shared" si="2" ref="H18:H23">IF(F18=0,"",+F18-B18)</f>
      </c>
    </row>
    <row r="19" spans="1:8" ht="12.75">
      <c r="A19" s="64" t="s">
        <v>26</v>
      </c>
      <c r="B19" s="11">
        <v>1558.3333333333333</v>
      </c>
      <c r="C19" s="11">
        <v>9856</v>
      </c>
      <c r="D19" s="50">
        <v>801</v>
      </c>
      <c r="E19" s="51">
        <f t="shared" si="1"/>
        <v>11147.666666666666</v>
      </c>
      <c r="F19" s="40"/>
      <c r="G19" s="83"/>
      <c r="H19" s="55">
        <f t="shared" si="2"/>
      </c>
    </row>
    <row r="20" spans="1:8" ht="12.75">
      <c r="A20" s="64" t="s">
        <v>27</v>
      </c>
      <c r="B20" s="11">
        <v>1242.3333333333333</v>
      </c>
      <c r="C20" s="50">
        <v>5932</v>
      </c>
      <c r="D20" s="50">
        <v>801</v>
      </c>
      <c r="E20" s="51">
        <f t="shared" si="1"/>
        <v>12390</v>
      </c>
      <c r="F20" s="40"/>
      <c r="G20" s="83"/>
      <c r="H20" s="55">
        <f t="shared" si="2"/>
      </c>
    </row>
    <row r="21" spans="1:8" ht="12.75">
      <c r="A21" s="64" t="s">
        <v>28</v>
      </c>
      <c r="B21" s="11">
        <v>1236.3333333333333</v>
      </c>
      <c r="C21" s="50">
        <v>6295</v>
      </c>
      <c r="D21" s="50">
        <v>801</v>
      </c>
      <c r="E21" s="51">
        <f t="shared" si="1"/>
        <v>13626.333333333334</v>
      </c>
      <c r="F21" s="40"/>
      <c r="G21" s="83"/>
      <c r="H21" s="55">
        <f t="shared" si="2"/>
      </c>
    </row>
    <row r="22" spans="1:8" ht="12.75">
      <c r="A22" s="64" t="s">
        <v>29</v>
      </c>
      <c r="B22" s="11">
        <v>821.3333333333334</v>
      </c>
      <c r="C22" s="50">
        <v>5470</v>
      </c>
      <c r="D22" s="50">
        <v>801</v>
      </c>
      <c r="E22" s="51">
        <f t="shared" si="1"/>
        <v>14447.666666666668</v>
      </c>
      <c r="F22" s="40"/>
      <c r="G22" s="83"/>
      <c r="H22" s="55">
        <f>IF(F22=0,"",+F22-B22)</f>
      </c>
    </row>
    <row r="23" spans="1:8" ht="13.5" thickBot="1">
      <c r="A23" s="65" t="s">
        <v>30</v>
      </c>
      <c r="B23" s="15">
        <v>778</v>
      </c>
      <c r="C23" s="15">
        <v>3599</v>
      </c>
      <c r="D23" s="56">
        <v>801</v>
      </c>
      <c r="E23" s="16">
        <f t="shared" si="1"/>
        <v>15225.666666666668</v>
      </c>
      <c r="F23" s="41"/>
      <c r="G23" s="104"/>
      <c r="H23" s="82">
        <f t="shared" si="2"/>
      </c>
    </row>
    <row r="24" spans="1:8" ht="12" customHeight="1">
      <c r="A24" s="4"/>
      <c r="B24" s="4"/>
      <c r="C24" s="4">
        <f>SUM(C12:C23)</f>
        <v>95932</v>
      </c>
      <c r="D24" s="4"/>
      <c r="E24" s="12" t="s">
        <v>7</v>
      </c>
      <c r="F24" s="12"/>
      <c r="G24" s="12"/>
      <c r="H24" s="60">
        <f>SUM(H12:H23)</f>
        <v>5498.666666666667</v>
      </c>
    </row>
    <row r="25" spans="1:8" ht="12.75">
      <c r="A25" s="4"/>
      <c r="B25" s="4"/>
      <c r="C25" s="4"/>
      <c r="D25" s="4"/>
      <c r="E25" s="4"/>
      <c r="F25" s="4"/>
      <c r="G25" s="4"/>
      <c r="H25" s="4"/>
    </row>
    <row r="26" spans="1:8" ht="12.75">
      <c r="A26" s="98"/>
      <c r="B26" s="3"/>
      <c r="C26" s="3"/>
      <c r="D26" s="3"/>
      <c r="E26" s="4"/>
      <c r="F26" s="3"/>
      <c r="G26" s="4"/>
      <c r="H26" s="3"/>
    </row>
    <row r="50" spans="1:4" ht="12.75">
      <c r="A50" s="14"/>
      <c r="B50" s="14"/>
      <c r="C50" s="14"/>
      <c r="D50" s="14"/>
    </row>
    <row r="51" spans="1:8" ht="12.75">
      <c r="A51" s="14"/>
      <c r="B51" s="14"/>
      <c r="C51" s="14"/>
      <c r="D51" s="14"/>
      <c r="E51" s="14"/>
      <c r="F51" s="14"/>
      <c r="G51" s="14"/>
      <c r="H51" s="14"/>
    </row>
    <row r="52" spans="1:8" ht="12.75">
      <c r="A52" s="14"/>
      <c r="B52" s="14"/>
      <c r="C52" s="14"/>
      <c r="D52" s="14"/>
      <c r="E52" s="14"/>
      <c r="F52" s="14"/>
      <c r="G52" s="14"/>
      <c r="H52" s="14"/>
    </row>
    <row r="53" spans="1:8" ht="12.75">
      <c r="A53" s="14"/>
      <c r="B53" s="14"/>
      <c r="C53" s="14"/>
      <c r="D53" s="14"/>
      <c r="E53" s="14"/>
      <c r="F53" s="14"/>
      <c r="G53" s="14"/>
      <c r="H53" s="1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E18" sqref="E18"/>
    </sheetView>
  </sheetViews>
  <sheetFormatPr defaultColWidth="11.421875" defaultRowHeight="12.75"/>
  <cols>
    <col min="5" max="5" width="12.421875" style="0" customWidth="1"/>
    <col min="6" max="6" width="15.57421875" style="0" customWidth="1"/>
  </cols>
  <sheetData>
    <row r="1" spans="1:11" ht="15">
      <c r="A1" s="2" t="str">
        <f>+'elektr. Energie'!A1</f>
        <v>Seestadt Immobilien</v>
      </c>
      <c r="B1" s="2"/>
      <c r="E1" s="2"/>
      <c r="F1" s="2"/>
      <c r="G1" s="2"/>
      <c r="H1" s="2"/>
      <c r="I1" s="2"/>
      <c r="J1" s="2"/>
      <c r="K1" s="2"/>
    </row>
    <row r="3" spans="1:5" ht="20.25">
      <c r="A3" s="44" t="str">
        <f>+Heizenergie!A3</f>
        <v>ESP-Schulen </v>
      </c>
      <c r="B3" s="45"/>
      <c r="C3" s="44"/>
      <c r="D3" s="1" t="str">
        <f>+'elektr. Energie'!F3</f>
        <v>2019/20</v>
      </c>
      <c r="E3" s="45"/>
    </row>
    <row r="4" spans="1:5" ht="20.25">
      <c r="A4" s="66" t="str">
        <f>+'elektr. Energie'!A4</f>
        <v>Ergebnisse der Heidjerschule</v>
      </c>
      <c r="B4" s="18"/>
      <c r="C4" s="18"/>
      <c r="D4" s="18"/>
      <c r="E4" s="19"/>
    </row>
    <row r="6" spans="1:6" ht="16.5" thickBot="1">
      <c r="A6" s="13" t="s">
        <v>11</v>
      </c>
      <c r="B6" s="2"/>
      <c r="C6" s="2"/>
      <c r="D6" s="2"/>
      <c r="E6" s="2"/>
      <c r="F6" s="2"/>
    </row>
    <row r="7" spans="1:6" ht="12.75">
      <c r="A7" s="20" t="s">
        <v>1</v>
      </c>
      <c r="B7" s="71" t="s">
        <v>2</v>
      </c>
      <c r="C7" s="42" t="s">
        <v>2</v>
      </c>
      <c r="D7" s="23" t="s">
        <v>2</v>
      </c>
      <c r="E7" s="22" t="s">
        <v>2</v>
      </c>
      <c r="F7" s="69" t="s">
        <v>5</v>
      </c>
    </row>
    <row r="8" spans="1:6" ht="12.75">
      <c r="A8" s="24"/>
      <c r="B8" s="72" t="s">
        <v>3</v>
      </c>
      <c r="C8" s="36" t="s">
        <v>9</v>
      </c>
      <c r="D8" s="27"/>
      <c r="E8" s="26" t="s">
        <v>9</v>
      </c>
      <c r="F8" s="70" t="s">
        <v>6</v>
      </c>
    </row>
    <row r="9" spans="1:6" ht="12.75">
      <c r="A9" s="24"/>
      <c r="B9" s="72" t="s">
        <v>12</v>
      </c>
      <c r="C9" s="43" t="s">
        <v>12</v>
      </c>
      <c r="D9" s="27" t="s">
        <v>12</v>
      </c>
      <c r="E9" s="26" t="s">
        <v>12</v>
      </c>
      <c r="F9" s="70" t="s">
        <v>12</v>
      </c>
    </row>
    <row r="10" spans="1:6" ht="12.75">
      <c r="A10" s="24"/>
      <c r="B10" s="27"/>
      <c r="C10" s="26"/>
      <c r="D10" s="27"/>
      <c r="E10" s="26"/>
      <c r="F10" s="70"/>
    </row>
    <row r="11" spans="1:6" ht="13.5" thickBot="1">
      <c r="A11" s="28"/>
      <c r="B11" s="73" t="s">
        <v>34</v>
      </c>
      <c r="C11" s="38" t="s">
        <v>34</v>
      </c>
      <c r="D11" s="31" t="str">
        <f>+D3</f>
        <v>2019/20</v>
      </c>
      <c r="E11" s="67" t="str">
        <f>+D11</f>
        <v>2019/20</v>
      </c>
      <c r="F11" s="68" t="str">
        <f>+E11</f>
        <v>2019/20</v>
      </c>
    </row>
    <row r="12" spans="1:6" ht="12.75">
      <c r="A12" s="63" t="s">
        <v>19</v>
      </c>
      <c r="B12" s="10">
        <v>12.333333333333334</v>
      </c>
      <c r="C12" s="48">
        <f>+B12</f>
        <v>12.333333333333334</v>
      </c>
      <c r="D12" s="39">
        <v>14</v>
      </c>
      <c r="E12" s="48">
        <f>+D12</f>
        <v>14</v>
      </c>
      <c r="F12" s="49">
        <f aca="true" t="shared" si="0" ref="F12:F17">IF(D12=0,"",+D12-B12)</f>
        <v>1.666666666666666</v>
      </c>
    </row>
    <row r="13" spans="1:6" ht="12.75">
      <c r="A13" s="64" t="s">
        <v>20</v>
      </c>
      <c r="B13" s="11">
        <v>14.666666666666666</v>
      </c>
      <c r="C13" s="51">
        <f aca="true" t="shared" si="1" ref="C13:C23">+C12+B13</f>
        <v>27</v>
      </c>
      <c r="D13" s="40">
        <v>22</v>
      </c>
      <c r="E13" s="51">
        <f>+E12+D13</f>
        <v>36</v>
      </c>
      <c r="F13" s="52">
        <f t="shared" si="0"/>
        <v>7.333333333333334</v>
      </c>
    </row>
    <row r="14" spans="1:6" ht="12.75">
      <c r="A14" s="64" t="s">
        <v>21</v>
      </c>
      <c r="B14" s="11">
        <v>11.666666666666666</v>
      </c>
      <c r="C14" s="51">
        <f t="shared" si="1"/>
        <v>38.666666666666664</v>
      </c>
      <c r="D14" s="40">
        <v>15</v>
      </c>
      <c r="E14" s="51">
        <f>+E13+D14</f>
        <v>51</v>
      </c>
      <c r="F14" s="52">
        <f t="shared" si="0"/>
        <v>3.333333333333334</v>
      </c>
    </row>
    <row r="15" spans="1:6" ht="12.75">
      <c r="A15" s="64" t="s">
        <v>22</v>
      </c>
      <c r="B15" s="11">
        <v>17.666666666666668</v>
      </c>
      <c r="C15" s="51">
        <f t="shared" si="1"/>
        <v>56.33333333333333</v>
      </c>
      <c r="D15" s="40">
        <v>21</v>
      </c>
      <c r="E15" s="51">
        <f>+E14+D15</f>
        <v>72</v>
      </c>
      <c r="F15" s="52">
        <f t="shared" si="0"/>
        <v>3.333333333333332</v>
      </c>
    </row>
    <row r="16" spans="1:6" ht="12.75">
      <c r="A16" s="64" t="s">
        <v>23</v>
      </c>
      <c r="B16" s="11">
        <v>9.666666666666666</v>
      </c>
      <c r="C16" s="51">
        <f t="shared" si="1"/>
        <v>66</v>
      </c>
      <c r="D16" s="40">
        <v>14</v>
      </c>
      <c r="E16" s="51">
        <f>+E15+D16</f>
        <v>86</v>
      </c>
      <c r="F16" s="52">
        <f t="shared" si="0"/>
        <v>4.333333333333334</v>
      </c>
    </row>
    <row r="17" spans="1:6" ht="12.75">
      <c r="A17" s="64" t="s">
        <v>24</v>
      </c>
      <c r="B17" s="11">
        <v>14.333333333333334</v>
      </c>
      <c r="C17" s="51">
        <f t="shared" si="1"/>
        <v>80.33333333333333</v>
      </c>
      <c r="D17" s="40"/>
      <c r="E17" s="51"/>
      <c r="F17" s="52">
        <f t="shared" si="0"/>
      </c>
    </row>
    <row r="18" spans="1:6" ht="12.75">
      <c r="A18" s="64" t="s">
        <v>25</v>
      </c>
      <c r="B18" s="11">
        <v>15.333333333333334</v>
      </c>
      <c r="C18" s="51">
        <f t="shared" si="1"/>
        <v>95.66666666666666</v>
      </c>
      <c r="D18" s="40"/>
      <c r="E18" s="51"/>
      <c r="F18" s="52">
        <f aca="true" t="shared" si="2" ref="F18:F23">IF(D18=0,"",+D18-B18)</f>
      </c>
    </row>
    <row r="19" spans="1:6" ht="12.75">
      <c r="A19" s="64" t="s">
        <v>26</v>
      </c>
      <c r="B19" s="11">
        <v>17.333333333333332</v>
      </c>
      <c r="C19" s="51">
        <f t="shared" si="1"/>
        <v>112.99999999999999</v>
      </c>
      <c r="D19" s="40"/>
      <c r="E19" s="51"/>
      <c r="F19" s="52">
        <f t="shared" si="2"/>
      </c>
    </row>
    <row r="20" spans="1:6" ht="12.75">
      <c r="A20" s="64" t="s">
        <v>27</v>
      </c>
      <c r="B20" s="50">
        <v>28.333333333333332</v>
      </c>
      <c r="C20" s="51">
        <f t="shared" si="1"/>
        <v>141.33333333333331</v>
      </c>
      <c r="D20" s="53"/>
      <c r="E20" s="51"/>
      <c r="F20" s="52">
        <f t="shared" si="2"/>
      </c>
    </row>
    <row r="21" spans="1:6" ht="12.75">
      <c r="A21" s="64" t="s">
        <v>28</v>
      </c>
      <c r="B21" s="50">
        <v>23.666666666666668</v>
      </c>
      <c r="C21" s="51">
        <f t="shared" si="1"/>
        <v>164.99999999999997</v>
      </c>
      <c r="D21" s="53"/>
      <c r="E21" s="51"/>
      <c r="F21" s="52">
        <f t="shared" si="2"/>
      </c>
    </row>
    <row r="22" spans="1:6" ht="12.75">
      <c r="A22" s="64" t="s">
        <v>29</v>
      </c>
      <c r="B22" s="50">
        <v>16</v>
      </c>
      <c r="C22" s="51">
        <f t="shared" si="1"/>
        <v>180.99999999999997</v>
      </c>
      <c r="D22" s="53"/>
      <c r="E22" s="51"/>
      <c r="F22" s="52">
        <f t="shared" si="2"/>
      </c>
    </row>
    <row r="23" spans="1:6" ht="13.5" thickBot="1">
      <c r="A23" s="65" t="s">
        <v>30</v>
      </c>
      <c r="B23" s="56">
        <v>10.666666666666666</v>
      </c>
      <c r="C23" s="16">
        <f t="shared" si="1"/>
        <v>191.66666666666663</v>
      </c>
      <c r="D23" s="61"/>
      <c r="E23" s="16"/>
      <c r="F23" s="80">
        <f t="shared" si="2"/>
      </c>
    </row>
    <row r="24" spans="1:6" ht="12.75">
      <c r="A24" s="4"/>
      <c r="B24" s="4"/>
      <c r="C24" s="12" t="s">
        <v>38</v>
      </c>
      <c r="D24" s="12"/>
      <c r="E24" s="12"/>
      <c r="F24" s="60">
        <f>SUM(F12:F23)</f>
        <v>20</v>
      </c>
    </row>
    <row r="25" spans="1:6" ht="12.75">
      <c r="A25" s="98"/>
      <c r="B25" s="4"/>
      <c r="C25" s="4"/>
      <c r="D25" s="4"/>
      <c r="E25" s="4"/>
      <c r="F25" s="4"/>
    </row>
    <row r="26" spans="1:6" ht="12.75">
      <c r="A26" s="3"/>
      <c r="B26" s="3"/>
      <c r="C26" s="3"/>
      <c r="D26" s="3"/>
      <c r="E26" s="3"/>
      <c r="F26" s="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Hochbauamt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PSchroeder</dc:creator>
  <cp:keywords/>
  <dc:description/>
  <cp:lastModifiedBy>Schröder, Peter</cp:lastModifiedBy>
  <cp:lastPrinted>2018-09-06T06:10:47Z</cp:lastPrinted>
  <dcterms:created xsi:type="dcterms:W3CDTF">1999-04-30T04:59:30Z</dcterms:created>
  <dcterms:modified xsi:type="dcterms:W3CDTF">2020-01-16T07:45:56Z</dcterms:modified>
  <cp:category/>
  <cp:version/>
  <cp:contentType/>
  <cp:contentStatus/>
</cp:coreProperties>
</file>