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13860" windowHeight="1104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<sst xmlns="http://schemas.openxmlformats.org/spreadsheetml/2006/main" count="120" uniqueCount="45">
  <si>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</si>
  <si>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</si>
  <si>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</si>
  <si>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</si>
  <si>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</si>
  <si>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</si>
  <si>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</si>
  <si>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</si>
  <si>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</si>
  <si>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</si>
  <si>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</si>
  <si>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</si>
  <si>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</si>
  <si>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</si>
  <si>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</si>
  <si>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</si>
  <si>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</si>
  <si>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</si>
  <si>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</si>
  <si>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</si>
  <si>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</si>
  <si>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</si>
  <si>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</si>
  <si>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</si>
  <si>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</si>
  <si>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</si>
  <si>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</si>
  <si>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</si>
  <si>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</si>
  <si>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</si>
  <si>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 xml:space="preserve">  Ergebnisse der Friedrich-Ebert-Schule</t>
  </si>
  <si>
    <t>1998/2001</t>
  </si>
  <si>
    <t>Heizenergie -Fernwärme-</t>
  </si>
  <si>
    <t>1999/2002</t>
  </si>
  <si>
    <t>99-02</t>
  </si>
  <si>
    <t>Seestadt Immobilien</t>
  </si>
  <si>
    <t>Reduzierung</t>
  </si>
  <si>
    <t>aktuell</t>
  </si>
  <si>
    <t>Mehr/Minderverbrauch (m³)</t>
  </si>
  <si>
    <t>in 2004 -13%</t>
  </si>
  <si>
    <t>in 2004 -10%</t>
  </si>
  <si>
    <t>Red 2014 - 15%</t>
  </si>
  <si>
    <t>Red 2015 -  3%</t>
  </si>
  <si>
    <t>Red 2013 - 10%</t>
  </si>
  <si>
    <t>Red 2008 - 15%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</si>
</sst>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0.0"/>
    <numFmt numFmtId="175" formatCode="0.00000"/>
    <numFmt numFmtId="176" formatCode="0.0000"/>
  </numFmts>
  <fonts count="5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9.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7" borderId="46" xfId="0" applyNumberFormat="1" applyFont="1" applyFill="1" applyBorder="1" applyAlignment="1">
      <alignment/>
    </xf>
    <xf numFmtId="3" fontId="1" fillId="37" borderId="47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0" fontId="0" fillId="35" borderId="49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3" fontId="0" fillId="37" borderId="46" xfId="0" applyNumberFormat="1" applyFont="1" applyFill="1" applyBorder="1" applyAlignment="1">
      <alignment/>
    </xf>
    <xf numFmtId="3" fontId="0" fillId="37" borderId="47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5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8" borderId="53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54" xfId="0" applyNumberFormat="1" applyFont="1" applyFill="1" applyBorder="1" applyAlignment="1">
      <alignment horizontal="center"/>
    </xf>
    <xf numFmtId="17" fontId="0" fillId="35" borderId="5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" fillId="35" borderId="29" xfId="0" applyFont="1" applyFill="1" applyBorder="1" applyAlignment="1">
      <alignment horizontal="center"/>
    </xf>
    <xf numFmtId="16" fontId="0" fillId="35" borderId="34" xfId="0" applyNumberFormat="1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25" xfId="0" applyNumberFormat="1" applyFont="1" applyFill="1" applyBorder="1" applyAlignment="1">
      <alignment horizontal="center"/>
    </xf>
    <xf numFmtId="3" fontId="0" fillId="35" borderId="28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5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37" borderId="59" xfId="0" applyNumberFormat="1" applyFont="1" applyFill="1" applyBorder="1" applyAlignment="1">
      <alignment/>
    </xf>
    <xf numFmtId="3" fontId="1" fillId="37" borderId="60" xfId="0" applyNumberFormat="1" applyFont="1" applyFill="1" applyBorder="1" applyAlignment="1">
      <alignment/>
    </xf>
    <xf numFmtId="3" fontId="1" fillId="37" borderId="59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52" xfId="0" applyNumberFormat="1" applyFont="1" applyFill="1" applyBorder="1" applyAlignment="1">
      <alignment/>
    </xf>
    <xf numFmtId="0" fontId="0" fillId="35" borderId="6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39" borderId="61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39" borderId="61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40" borderId="61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  <xf numFmtId="0" fontId="0" fillId="39" borderId="61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15" borderId="61" xfId="0" applyFont="1" applyFill="1" applyBorder="1" applyAlignment="1">
      <alignment horizontal="center"/>
    </xf>
    <xf numFmtId="0" fontId="0" fillId="15" borderId="32" xfId="0" applyFont="1" applyFill="1" applyBorder="1" applyAlignment="1">
      <alignment horizontal="center"/>
    </xf>
    <xf numFmtId="0" fontId="0" fillId="41" borderId="61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105"/>
          <c:y val="0.023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5"/>
          <c:y val="0.11325"/>
          <c:w val="0.914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Heizenergie!$C$18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Heizenergie!$A$19:$A$30</c:f>
              <c:strCache/>
            </c:strRef>
          </c:cat>
          <c:val>
            <c:numRef>
              <c:f>Heizenergie!$C$19:$C$30</c:f>
              <c:numCache/>
            </c:numRef>
          </c:val>
          <c:smooth val="0"/>
        </c:ser>
        <c:ser>
          <c:idx val="1"/>
          <c:order val="1"/>
          <c:tx>
            <c:strRef>
              <c:f>Heizenergie!$I$18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Heizenergie!$A$19:$A$30</c:f>
              <c:strCache/>
            </c:strRef>
          </c:cat>
          <c:val>
            <c:numRef>
              <c:f>Heizenergie!$I$19:$I$30</c:f>
              <c:numCache/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3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75"/>
          <c:y val="0.89575"/>
          <c:w val="0.32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"/>
          <c:y val="0.13775"/>
          <c:w val="0.915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Energie'!$E$12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Energie'!$A$13:$A$24</c:f>
              <c:strCache/>
            </c:strRef>
          </c:cat>
          <c:val>
            <c:numRef>
              <c:f>'elektr. Energie'!$E$13:$E$24</c:f>
              <c:numCache/>
            </c:numRef>
          </c:val>
          <c:smooth val="0"/>
        </c:ser>
        <c:ser>
          <c:idx val="1"/>
          <c:order val="1"/>
          <c:tx>
            <c:strRef>
              <c:f>'elektr. Energie'!$G$12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Energie'!$A$13:$A$24</c:f>
              <c:strCache/>
            </c:strRef>
          </c:cat>
          <c:val>
            <c:numRef>
              <c:f>'elektr. Energie'!$G$13:$G$24</c:f>
              <c:numCache/>
            </c:numRef>
          </c:val>
          <c:smooth val="0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75"/>
          <c:y val="0.93125"/>
          <c:w val="0.310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08875"/>
          <c:w val="0.945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Trinkwasser!$C$12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Trinkwasser!$C$13:$C$24</c:f>
              <c:numCache/>
            </c:numRef>
          </c:val>
          <c:smooth val="0"/>
        </c:ser>
        <c:ser>
          <c:idx val="1"/>
          <c:order val="1"/>
          <c:tx>
            <c:strRef>
              <c:f>Trinkwasser!$E$12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Trinkwasser!$E$13:$E$24</c:f>
              <c:numCache/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27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75"/>
          <c:y val="0.934"/>
          <c:w val="0.383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85725</xdr:rowOff>
    </xdr:from>
    <xdr:to>
      <xdr:col>9</xdr:col>
      <xdr:colOff>514350</xdr:colOff>
      <xdr:row>49</xdr:row>
      <xdr:rowOff>85725</xdr:rowOff>
    </xdr:to>
    <xdr:graphicFrame>
      <xdr:nvGraphicFramePr>
        <xdr:cNvPr id="1" name="Diagramm 4"/>
        <xdr:cNvGraphicFramePr/>
      </xdr:nvGraphicFramePr>
      <xdr:xfrm>
        <a:off x="76200" y="5457825"/>
        <a:ext cx="5534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95250</xdr:rowOff>
    </xdr:from>
    <xdr:to>
      <xdr:col>8</xdr:col>
      <xdr:colOff>209550</xdr:colOff>
      <xdr:row>48</xdr:row>
      <xdr:rowOff>76200</xdr:rowOff>
    </xdr:to>
    <xdr:graphicFrame>
      <xdr:nvGraphicFramePr>
        <xdr:cNvPr id="1" name="Diagramm 2"/>
        <xdr:cNvGraphicFramePr/>
      </xdr:nvGraphicFramePr>
      <xdr:xfrm>
        <a:off x="38100" y="4610100"/>
        <a:ext cx="5143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152400</xdr:rowOff>
    </xdr:from>
    <xdr:to>
      <xdr:col>5</xdr:col>
      <xdr:colOff>1009650</xdr:colOff>
      <xdr:row>47</xdr:row>
      <xdr:rowOff>28575</xdr:rowOff>
    </xdr:to>
    <xdr:graphicFrame>
      <xdr:nvGraphicFramePr>
        <xdr:cNvPr id="1" name="Diagramm 3"/>
        <xdr:cNvGraphicFramePr/>
      </xdr:nvGraphicFramePr>
      <xdr:xfrm>
        <a:off x="57150" y="4838700"/>
        <a:ext cx="4876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21" sqref="H21:J23"/>
    </sheetView>
  </sheetViews>
  <sheetFormatPr defaultColWidth="11.57421875" defaultRowHeight="12.75"/>
  <cols>
    <col min="1" max="1" width="5.851562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710937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8" customWidth="1"/>
    <col min="18" max="16384" width="11.57421875" style="2" customWidth="1"/>
  </cols>
  <sheetData>
    <row r="1" ht="15">
      <c r="A1" s="2" t="s">
        <v>35</v>
      </c>
    </row>
    <row r="2" ht="15.75">
      <c r="E2" s="107"/>
    </row>
    <row r="3" spans="1:17" s="1" customFormat="1" ht="20.25">
      <c r="A3" s="1" t="s">
        <v>0</v>
      </c>
      <c r="E3" s="1" t="str">
        <f>+'[2]Heizenergie'!$E$2</f>
        <v>2019/20</v>
      </c>
      <c r="Q3" s="69"/>
    </row>
    <row r="4" spans="1:17" s="1" customFormat="1" ht="20.25">
      <c r="A4" s="17" t="s">
        <v>30</v>
      </c>
      <c r="B4" s="32"/>
      <c r="C4" s="32"/>
      <c r="D4" s="32"/>
      <c r="E4" s="32"/>
      <c r="F4" s="32"/>
      <c r="G4" s="32"/>
      <c r="H4" s="33"/>
      <c r="Q4" s="69"/>
    </row>
    <row r="6" spans="1:17" s="3" customFormat="1" ht="12.75">
      <c r="A6" s="5" t="s">
        <v>32</v>
      </c>
      <c r="Q6" s="70"/>
    </row>
    <row r="7" s="3" customFormat="1" ht="15.75" customHeight="1" thickBot="1">
      <c r="Q7" s="70"/>
    </row>
    <row r="8" spans="1:17" s="3" customFormat="1" ht="15.75" customHeight="1">
      <c r="A8" s="34">
        <v>1</v>
      </c>
      <c r="B8" s="35">
        <v>2</v>
      </c>
      <c r="C8" s="49"/>
      <c r="D8" s="36">
        <v>3</v>
      </c>
      <c r="E8" s="37">
        <v>4</v>
      </c>
      <c r="F8" s="36">
        <v>5</v>
      </c>
      <c r="G8" s="37">
        <v>6</v>
      </c>
      <c r="H8" s="35">
        <v>7</v>
      </c>
      <c r="I8" s="35">
        <v>8</v>
      </c>
      <c r="J8" s="64">
        <v>9</v>
      </c>
      <c r="Q8" s="70"/>
    </row>
    <row r="9" spans="1:17" s="3" customFormat="1" ht="12.75">
      <c r="A9" s="24" t="s">
        <v>1</v>
      </c>
      <c r="B9" s="25" t="s">
        <v>2</v>
      </c>
      <c r="C9" s="25" t="s">
        <v>2</v>
      </c>
      <c r="D9" s="27" t="s">
        <v>2</v>
      </c>
      <c r="E9" s="38" t="s">
        <v>2</v>
      </c>
      <c r="F9" s="39" t="s">
        <v>17</v>
      </c>
      <c r="G9" s="38"/>
      <c r="H9" s="40" t="s">
        <v>10</v>
      </c>
      <c r="I9" s="40" t="s">
        <v>10</v>
      </c>
      <c r="J9" s="63" t="s">
        <v>14</v>
      </c>
      <c r="Q9" s="70"/>
    </row>
    <row r="10" spans="1:17" s="3" customFormat="1" ht="12.75">
      <c r="A10" s="24"/>
      <c r="B10" s="25" t="s">
        <v>3</v>
      </c>
      <c r="C10" s="25" t="s">
        <v>3</v>
      </c>
      <c r="D10" s="27"/>
      <c r="E10" s="38" t="s">
        <v>9</v>
      </c>
      <c r="F10" s="25" t="s">
        <v>3</v>
      </c>
      <c r="G10" s="38"/>
      <c r="H10" s="40" t="s">
        <v>2</v>
      </c>
      <c r="I10" s="40" t="s">
        <v>2</v>
      </c>
      <c r="J10" s="63" t="s">
        <v>15</v>
      </c>
      <c r="Q10" s="70"/>
    </row>
    <row r="11" spans="1:17" s="3" customFormat="1" ht="12.75">
      <c r="A11" s="24"/>
      <c r="B11" s="25"/>
      <c r="C11" s="25" t="s">
        <v>9</v>
      </c>
      <c r="D11" s="27"/>
      <c r="E11" s="38"/>
      <c r="F11" s="25"/>
      <c r="G11" s="38"/>
      <c r="H11" s="40"/>
      <c r="I11" s="40" t="s">
        <v>9</v>
      </c>
      <c r="J11" s="63" t="s">
        <v>16</v>
      </c>
      <c r="Q11" s="70"/>
    </row>
    <row r="12" spans="1:17" s="3" customFormat="1" ht="12.75">
      <c r="A12" s="24"/>
      <c r="B12" s="25" t="s">
        <v>4</v>
      </c>
      <c r="C12" s="25" t="s">
        <v>4</v>
      </c>
      <c r="D12" s="27" t="s">
        <v>4</v>
      </c>
      <c r="E12" s="38" t="s">
        <v>4</v>
      </c>
      <c r="F12" s="25"/>
      <c r="G12" s="38"/>
      <c r="H12" s="40" t="s">
        <v>4</v>
      </c>
      <c r="I12" s="40" t="s">
        <v>4</v>
      </c>
      <c r="J12" s="63" t="s">
        <v>4</v>
      </c>
      <c r="Q12" s="70"/>
    </row>
    <row r="13" spans="1:17" s="3" customFormat="1" ht="12.75">
      <c r="A13" s="24"/>
      <c r="B13" s="25"/>
      <c r="C13" s="25"/>
      <c r="D13" s="27"/>
      <c r="E13" s="38"/>
      <c r="F13" s="25"/>
      <c r="G13" s="38"/>
      <c r="H13" s="40" t="s">
        <v>13</v>
      </c>
      <c r="I13" s="40"/>
      <c r="J13" s="63"/>
      <c r="Q13" s="70"/>
    </row>
    <row r="14" spans="1:17" s="3" customFormat="1" ht="12.75">
      <c r="A14" s="24"/>
      <c r="B14" s="115" t="s">
        <v>44</v>
      </c>
      <c r="C14" s="116"/>
      <c r="D14" s="27"/>
      <c r="E14" s="38"/>
      <c r="F14" s="25"/>
      <c r="G14" s="38"/>
      <c r="H14" s="106"/>
      <c r="I14" s="40"/>
      <c r="J14" s="63"/>
      <c r="Q14" s="70"/>
    </row>
    <row r="15" spans="1:17" s="3" customFormat="1" ht="12.75">
      <c r="A15" s="24"/>
      <c r="B15" s="117" t="s">
        <v>43</v>
      </c>
      <c r="C15" s="118"/>
      <c r="D15" s="27"/>
      <c r="E15" s="38"/>
      <c r="F15" s="25"/>
      <c r="G15" s="38"/>
      <c r="H15" s="106"/>
      <c r="I15" s="40"/>
      <c r="J15" s="63"/>
      <c r="Q15" s="70"/>
    </row>
    <row r="16" spans="1:17" s="3" customFormat="1" ht="12.75">
      <c r="A16" s="24"/>
      <c r="B16" s="119" t="s">
        <v>41</v>
      </c>
      <c r="C16" s="120"/>
      <c r="D16" s="27"/>
      <c r="E16" s="38"/>
      <c r="F16" s="25"/>
      <c r="G16" s="38"/>
      <c r="H16" s="106"/>
      <c r="I16" s="40"/>
      <c r="J16" s="63"/>
      <c r="Q16" s="70"/>
    </row>
    <row r="17" spans="1:17" s="3" customFormat="1" ht="12.75">
      <c r="A17" s="24"/>
      <c r="B17" s="121" t="s">
        <v>42</v>
      </c>
      <c r="C17" s="122"/>
      <c r="D17" s="27"/>
      <c r="E17" s="38"/>
      <c r="F17" s="25"/>
      <c r="G17" s="38"/>
      <c r="H17" s="106"/>
      <c r="I17" s="40"/>
      <c r="J17" s="63"/>
      <c r="Q17" s="70"/>
    </row>
    <row r="18" spans="1:17" s="3" customFormat="1" ht="13.5" thickBot="1">
      <c r="A18" s="28"/>
      <c r="B18" s="29" t="s">
        <v>33</v>
      </c>
      <c r="C18" s="29" t="s">
        <v>33</v>
      </c>
      <c r="D18" s="31" t="str">
        <f>+E3</f>
        <v>2019/20</v>
      </c>
      <c r="E18" s="88" t="str">
        <f>+D18</f>
        <v>2019/20</v>
      </c>
      <c r="F18" s="29" t="s">
        <v>34</v>
      </c>
      <c r="G18" s="89" t="s">
        <v>37</v>
      </c>
      <c r="H18" s="31" t="str">
        <f>+E18</f>
        <v>2019/20</v>
      </c>
      <c r="I18" s="40" t="str">
        <f>+E18</f>
        <v>2019/20</v>
      </c>
      <c r="J18" s="90" t="str">
        <f>+I18</f>
        <v>2019/20</v>
      </c>
      <c r="Q18" s="70"/>
    </row>
    <row r="19" spans="1:17" s="3" customFormat="1" ht="12" customHeight="1">
      <c r="A19" s="83" t="s">
        <v>18</v>
      </c>
      <c r="B19" s="10">
        <v>2199.4362</v>
      </c>
      <c r="C19" s="10">
        <f>+B19</f>
        <v>2199.4362</v>
      </c>
      <c r="D19" s="42">
        <v>9000</v>
      </c>
      <c r="E19" s="6">
        <f>+D19</f>
        <v>9000</v>
      </c>
      <c r="F19" s="10">
        <v>10</v>
      </c>
      <c r="G19" s="103">
        <f>+IF(D19=0,"",F19)</f>
        <v>10</v>
      </c>
      <c r="H19" s="8">
        <f>+D19/G19*F19</f>
        <v>9000</v>
      </c>
      <c r="I19" s="8">
        <f>+H19</f>
        <v>9000</v>
      </c>
      <c r="J19" s="65">
        <f>+H19-B19</f>
        <v>6800.5638</v>
      </c>
      <c r="Q19" s="70"/>
    </row>
    <row r="20" spans="1:17" s="3" customFormat="1" ht="12.75">
      <c r="A20" s="84" t="s">
        <v>19</v>
      </c>
      <c r="B20" s="11">
        <v>37036.45755</v>
      </c>
      <c r="C20" s="11">
        <f>+C19+B20</f>
        <v>39235.89375</v>
      </c>
      <c r="D20" s="43">
        <f>+B20</f>
        <v>37036.45755</v>
      </c>
      <c r="E20" s="7">
        <f aca="true" t="shared" si="0" ref="E20:E30">+E19+D20</f>
        <v>46036.45755</v>
      </c>
      <c r="F20" s="11">
        <v>138</v>
      </c>
      <c r="G20" s="104">
        <f>+IF(D20=0,"",'[1]Tabelle1'!$B$4)</f>
        <v>145</v>
      </c>
      <c r="H20" s="9">
        <f>+D20/G20*F20</f>
        <v>35248.4906337931</v>
      </c>
      <c r="I20" s="9">
        <f>+H20+I19</f>
        <v>44248.4906337931</v>
      </c>
      <c r="J20" s="66">
        <f>+H20-B20</f>
        <v>-1787.9669162068967</v>
      </c>
      <c r="Q20" s="70"/>
    </row>
    <row r="21" spans="1:17" s="3" customFormat="1" ht="12.75">
      <c r="A21" s="84" t="s">
        <v>20</v>
      </c>
      <c r="B21" s="11">
        <v>57539.29904999999</v>
      </c>
      <c r="C21" s="11">
        <f aca="true" t="shared" si="1" ref="C21:C29">+C20+B21</f>
        <v>96775.19279999999</v>
      </c>
      <c r="D21" s="43">
        <v>60000</v>
      </c>
      <c r="E21" s="7">
        <f t="shared" si="0"/>
        <v>106036.45754999999</v>
      </c>
      <c r="F21" s="11">
        <v>314</v>
      </c>
      <c r="G21" s="104">
        <f>+IF(D21=0,"",'[1]Tabelle1'!$B$5)</f>
        <v>264</v>
      </c>
      <c r="H21" s="9">
        <f>+D21/G21*F21</f>
        <v>71363.63636363637</v>
      </c>
      <c r="I21" s="9">
        <f>+H21+I20</f>
        <v>115612.12699742947</v>
      </c>
      <c r="J21" s="66">
        <f>+H21-B21</f>
        <v>13824.33731363638</v>
      </c>
      <c r="Q21" s="70"/>
    </row>
    <row r="22" spans="1:17" s="3" customFormat="1" ht="12.75">
      <c r="A22" s="84" t="s">
        <v>21</v>
      </c>
      <c r="B22" s="11">
        <v>96775.19279999999</v>
      </c>
      <c r="C22" s="11">
        <f t="shared" si="1"/>
        <v>193550.38559999998</v>
      </c>
      <c r="D22" s="43">
        <v>74000</v>
      </c>
      <c r="E22" s="7">
        <f t="shared" si="0"/>
        <v>180036.45755</v>
      </c>
      <c r="F22" s="11">
        <v>440</v>
      </c>
      <c r="G22" s="104">
        <f>+IF(D22=0,"",'[1]Tabelle1'!$B$6)</f>
        <v>412</v>
      </c>
      <c r="H22" s="9">
        <f>+D22/G22*F22</f>
        <v>79029.12621359223</v>
      </c>
      <c r="I22" s="9">
        <f>+H22+I21</f>
        <v>194641.2532110217</v>
      </c>
      <c r="J22" s="66">
        <f>+H22-B22</f>
        <v>-17746.06658640776</v>
      </c>
      <c r="Q22" s="70"/>
    </row>
    <row r="23" spans="1:17" s="3" customFormat="1" ht="12.75">
      <c r="A23" s="84" t="s">
        <v>22</v>
      </c>
      <c r="B23" s="11">
        <v>119938.28355</v>
      </c>
      <c r="C23" s="11">
        <f t="shared" si="1"/>
        <v>313488.66915</v>
      </c>
      <c r="D23" s="43">
        <v>75000</v>
      </c>
      <c r="E23" s="7">
        <f t="shared" si="0"/>
        <v>255036.45755</v>
      </c>
      <c r="F23" s="11">
        <v>602</v>
      </c>
      <c r="G23" s="104">
        <f>+IF(D23=0,"",'[1]Tabelle1'!$B$7)</f>
        <v>448</v>
      </c>
      <c r="H23" s="9">
        <f>+D23/G23*F23</f>
        <v>100781.25</v>
      </c>
      <c r="I23" s="9">
        <f>+H23+I22</f>
        <v>295422.5032110217</v>
      </c>
      <c r="J23" s="66">
        <f>+H23-B23</f>
        <v>-19157.033549999993</v>
      </c>
      <c r="Q23" s="70"/>
    </row>
    <row r="24" spans="1:17" s="3" customFormat="1" ht="12.75">
      <c r="A24" s="84" t="s">
        <v>23</v>
      </c>
      <c r="B24" s="11">
        <v>106603.64504999999</v>
      </c>
      <c r="C24" s="11">
        <f t="shared" si="1"/>
        <v>420092.31419999996</v>
      </c>
      <c r="D24" s="43"/>
      <c r="E24" s="7">
        <f t="shared" si="0"/>
        <v>255036.45755</v>
      </c>
      <c r="F24" s="11">
        <v>631</v>
      </c>
      <c r="G24" s="104">
        <f>+IF(D24=0,"",'[1]Tabelle1'!$B$8)</f>
      </c>
      <c r="H24" s="9"/>
      <c r="I24" s="9"/>
      <c r="J24" s="66"/>
      <c r="Q24" s="70"/>
    </row>
    <row r="25" spans="1:17" s="3" customFormat="1" ht="12.75">
      <c r="A25" s="84" t="s">
        <v>24</v>
      </c>
      <c r="B25" s="11">
        <v>98974.629</v>
      </c>
      <c r="C25" s="11">
        <f t="shared" si="1"/>
        <v>519066.9432</v>
      </c>
      <c r="D25" s="43"/>
      <c r="E25" s="7">
        <f t="shared" si="0"/>
        <v>255036.45755</v>
      </c>
      <c r="F25" s="11">
        <v>481</v>
      </c>
      <c r="G25" s="104">
        <f>+IF(D25=0,"",'[1]Tabelle1'!$B$9)</f>
      </c>
      <c r="H25" s="9"/>
      <c r="I25" s="9"/>
      <c r="J25" s="66"/>
      <c r="Q25" s="70"/>
    </row>
    <row r="26" spans="1:17" s="3" customFormat="1" ht="12.75">
      <c r="A26" s="84" t="s">
        <v>25</v>
      </c>
      <c r="B26" s="11">
        <v>95744.48535</v>
      </c>
      <c r="C26" s="11">
        <f t="shared" si="1"/>
        <v>614811.42855</v>
      </c>
      <c r="D26" s="43"/>
      <c r="E26" s="7">
        <f t="shared" si="0"/>
        <v>255036.45755</v>
      </c>
      <c r="F26" s="11">
        <v>499</v>
      </c>
      <c r="G26" s="104">
        <f>+IF(D26=0,"",'[1]Tabelle1'!$B$10)</f>
      </c>
      <c r="H26" s="9"/>
      <c r="I26" s="9"/>
      <c r="J26" s="66"/>
      <c r="Q26" s="70"/>
    </row>
    <row r="27" spans="1:17" s="3" customFormat="1" ht="12.75">
      <c r="A27" s="84" t="s">
        <v>26</v>
      </c>
      <c r="B27" s="77">
        <v>44360.49105</v>
      </c>
      <c r="C27" s="11">
        <f t="shared" si="1"/>
        <v>659171.9195999999</v>
      </c>
      <c r="D27" s="43"/>
      <c r="E27" s="7">
        <f t="shared" si="0"/>
        <v>255036.45755</v>
      </c>
      <c r="F27" s="11">
        <v>351</v>
      </c>
      <c r="G27" s="104">
        <f>+IF(D27=0,"",'[1]Tabelle1'!$B$11)</f>
      </c>
      <c r="H27" s="9"/>
      <c r="I27" s="9"/>
      <c r="J27" s="66"/>
      <c r="Q27" s="70"/>
    </row>
    <row r="28" spans="1:17" s="3" customFormat="1" ht="12.75">
      <c r="A28" s="84" t="s">
        <v>27</v>
      </c>
      <c r="B28" s="77">
        <v>31451.047199999997</v>
      </c>
      <c r="C28" s="11">
        <f t="shared" si="1"/>
        <v>690622.9667999999</v>
      </c>
      <c r="D28" s="43"/>
      <c r="E28" s="7">
        <f t="shared" si="0"/>
        <v>255036.45755</v>
      </c>
      <c r="F28" s="11">
        <v>249</v>
      </c>
      <c r="G28" s="104">
        <f>+IF(D28=0,"",'[1]Tabelle1'!$B$12)</f>
      </c>
      <c r="H28" s="9"/>
      <c r="I28" s="9"/>
      <c r="J28" s="66"/>
      <c r="Q28" s="70"/>
    </row>
    <row r="29" spans="1:17" s="3" customFormat="1" ht="12.75">
      <c r="A29" s="84" t="s">
        <v>28</v>
      </c>
      <c r="B29" s="77">
        <v>13054.1436</v>
      </c>
      <c r="C29" s="11">
        <f t="shared" si="1"/>
        <v>703677.1103999999</v>
      </c>
      <c r="D29" s="43"/>
      <c r="E29" s="7">
        <f t="shared" si="0"/>
        <v>255036.45755</v>
      </c>
      <c r="F29" s="11">
        <v>124</v>
      </c>
      <c r="G29" s="104">
        <f>+IF(D29=0,"",'[1]Tabelle1'!$B$13)</f>
      </c>
      <c r="H29" s="9"/>
      <c r="I29" s="9"/>
      <c r="J29" s="66"/>
      <c r="Q29" s="70"/>
    </row>
    <row r="30" spans="1:17" s="3" customFormat="1" ht="13.5" thickBot="1">
      <c r="A30" s="85" t="s">
        <v>29</v>
      </c>
      <c r="B30" s="15">
        <v>12239.3727</v>
      </c>
      <c r="C30" s="15">
        <f>+C29+B30</f>
        <v>715916.4830999998</v>
      </c>
      <c r="D30" s="44"/>
      <c r="E30" s="78">
        <f t="shared" si="0"/>
        <v>255036.45755</v>
      </c>
      <c r="F30" s="79">
        <v>30</v>
      </c>
      <c r="G30" s="105"/>
      <c r="H30" s="99"/>
      <c r="I30" s="99"/>
      <c r="J30" s="100"/>
      <c r="Q30" s="70"/>
    </row>
    <row r="31" spans="1:17" s="3" customFormat="1" ht="13.5" thickBot="1">
      <c r="A31" s="86"/>
      <c r="B31" s="4"/>
      <c r="C31" s="80"/>
      <c r="D31" s="4"/>
      <c r="E31" s="4"/>
      <c r="F31" s="4"/>
      <c r="G31" s="12" t="s">
        <v>7</v>
      </c>
      <c r="H31" s="12"/>
      <c r="I31" s="12"/>
      <c r="J31" s="81">
        <f>SUM(J19:J30)</f>
        <v>-18066.16593897827</v>
      </c>
      <c r="Q31" s="70"/>
    </row>
    <row r="32" spans="2:17" s="3" customFormat="1" ht="13.5" thickTop="1">
      <c r="B32" s="4"/>
      <c r="C32" s="4"/>
      <c r="D32" s="4"/>
      <c r="E32" s="4"/>
      <c r="F32" s="4"/>
      <c r="G32" s="4"/>
      <c r="H32" s="4"/>
      <c r="I32" s="4"/>
      <c r="Q32" s="70"/>
    </row>
    <row r="33" spans="2:17" s="3" customFormat="1" ht="12.75">
      <c r="B33" s="4"/>
      <c r="C33" s="4"/>
      <c r="D33" s="4"/>
      <c r="E33" s="4"/>
      <c r="F33" s="4"/>
      <c r="G33" s="4"/>
      <c r="H33" s="4"/>
      <c r="I33" s="4"/>
      <c r="Q33" s="70"/>
    </row>
    <row r="34" s="3" customFormat="1" ht="12.75">
      <c r="Q34" s="70"/>
    </row>
  </sheetData>
  <sheetProtection/>
  <mergeCells count="4">
    <mergeCell ref="B14:C14"/>
    <mergeCell ref="B15:C15"/>
    <mergeCell ref="B16:C16"/>
    <mergeCell ref="B17:C1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7">
      <selection activeCell="F16" sqref="F16"/>
    </sheetView>
  </sheetViews>
  <sheetFormatPr defaultColWidth="11.421875" defaultRowHeight="12.75"/>
  <cols>
    <col min="3" max="4" width="0" style="0" hidden="1" customWidth="1"/>
    <col min="7" max="7" width="13.28125" style="0" customWidth="1"/>
    <col min="8" max="8" width="15.57421875" style="0" bestFit="1" customWidth="1"/>
    <col min="22" max="22" width="11.57421875" style="71" customWidth="1"/>
    <col min="35" max="35" width="8.57421875" style="0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0.25">
      <c r="A3" s="1" t="s">
        <v>0</v>
      </c>
      <c r="F3" s="1" t="str">
        <f>+Heizenergie!E3</f>
        <v>2019/20</v>
      </c>
    </row>
    <row r="4" spans="1:7" ht="20.25">
      <c r="A4" s="17" t="str">
        <f>+Heizenergie!A4</f>
        <v>  Ergebnisse der Friedrich-Ebert-Schule</v>
      </c>
      <c r="B4" s="18"/>
      <c r="C4" s="18"/>
      <c r="D4" s="18"/>
      <c r="E4" s="18"/>
      <c r="F4" s="18"/>
      <c r="G4" s="19"/>
    </row>
    <row r="6" spans="1:8" ht="15.75">
      <c r="A6" s="13" t="s">
        <v>8</v>
      </c>
      <c r="B6" s="2"/>
      <c r="C6" s="2"/>
      <c r="D6" s="2"/>
      <c r="E6" s="2"/>
      <c r="F6" s="2"/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20" t="s">
        <v>1</v>
      </c>
      <c r="B8" s="21" t="s">
        <v>2</v>
      </c>
      <c r="C8" s="50"/>
      <c r="D8" s="50"/>
      <c r="E8" s="22" t="s">
        <v>2</v>
      </c>
      <c r="F8" s="23" t="s">
        <v>2</v>
      </c>
      <c r="G8" s="22" t="s">
        <v>2</v>
      </c>
      <c r="H8" s="91" t="s">
        <v>5</v>
      </c>
    </row>
    <row r="9" spans="1:8" ht="12.75">
      <c r="A9" s="24"/>
      <c r="B9" s="25" t="s">
        <v>3</v>
      </c>
      <c r="C9" s="51"/>
      <c r="D9" s="51"/>
      <c r="E9" s="26" t="s">
        <v>9</v>
      </c>
      <c r="F9" s="27"/>
      <c r="G9" s="26" t="s">
        <v>9</v>
      </c>
      <c r="H9" s="92" t="s">
        <v>6</v>
      </c>
    </row>
    <row r="10" spans="1:8" ht="12.75">
      <c r="A10" s="24"/>
      <c r="B10" s="25" t="s">
        <v>4</v>
      </c>
      <c r="C10" s="51"/>
      <c r="D10" s="51"/>
      <c r="E10" s="26" t="s">
        <v>4</v>
      </c>
      <c r="F10" s="27" t="s">
        <v>4</v>
      </c>
      <c r="G10" s="26" t="s">
        <v>4</v>
      </c>
      <c r="H10" s="92" t="s">
        <v>4</v>
      </c>
    </row>
    <row r="11" spans="1:8" ht="12.75">
      <c r="A11" s="24"/>
      <c r="B11" s="111" t="s">
        <v>36</v>
      </c>
      <c r="C11" s="112"/>
      <c r="D11" s="112"/>
      <c r="E11" s="113" t="s">
        <v>40</v>
      </c>
      <c r="F11" s="27"/>
      <c r="G11" s="26"/>
      <c r="H11" s="92"/>
    </row>
    <row r="12" spans="1:8" ht="13.5" thickBot="1">
      <c r="A12" s="28"/>
      <c r="B12" s="29" t="s">
        <v>33</v>
      </c>
      <c r="C12" s="52"/>
      <c r="D12" s="52"/>
      <c r="E12" s="30" t="s">
        <v>33</v>
      </c>
      <c r="F12" s="31" t="str">
        <f>+F3</f>
        <v>2019/20</v>
      </c>
      <c r="G12" s="88" t="str">
        <f>+F12</f>
        <v>2019/20</v>
      </c>
      <c r="H12" s="90" t="str">
        <f>+G12</f>
        <v>2019/20</v>
      </c>
    </row>
    <row r="13" spans="1:8" ht="12.75">
      <c r="A13" s="83" t="s">
        <v>18</v>
      </c>
      <c r="B13" s="74">
        <v>1564.7990085</v>
      </c>
      <c r="C13" s="72">
        <v>4055</v>
      </c>
      <c r="D13" s="53">
        <v>801</v>
      </c>
      <c r="E13" s="54">
        <f>+B13</f>
        <v>1564.7990085</v>
      </c>
      <c r="F13" s="42">
        <v>2966</v>
      </c>
      <c r="G13" s="54">
        <f>+F13</f>
        <v>2966</v>
      </c>
      <c r="H13" s="60">
        <f aca="true" t="shared" si="0" ref="H13:H18">IF(F13=0,"",+F13-B13)</f>
        <v>1401.2009915</v>
      </c>
    </row>
    <row r="14" spans="1:8" ht="12.75">
      <c r="A14" s="84" t="s">
        <v>19</v>
      </c>
      <c r="B14" s="75">
        <v>3778.7342228999996</v>
      </c>
      <c r="C14" s="73">
        <v>6344</v>
      </c>
      <c r="D14" s="56">
        <v>801</v>
      </c>
      <c r="E14" s="57">
        <f aca="true" t="shared" si="1" ref="E14:E24">+E13+B14</f>
        <v>5343.5332314</v>
      </c>
      <c r="F14" s="43">
        <v>4002</v>
      </c>
      <c r="G14" s="57">
        <f>+G13+F14</f>
        <v>6968</v>
      </c>
      <c r="H14" s="61">
        <f t="shared" si="0"/>
        <v>223.26577710000038</v>
      </c>
    </row>
    <row r="15" spans="1:8" ht="12.75">
      <c r="A15" s="84" t="s">
        <v>20</v>
      </c>
      <c r="B15" s="75">
        <v>4241.2089447</v>
      </c>
      <c r="C15" s="73">
        <v>8044</v>
      </c>
      <c r="D15" s="56">
        <v>801</v>
      </c>
      <c r="E15" s="57">
        <f t="shared" si="1"/>
        <v>9584.7421761</v>
      </c>
      <c r="F15" s="43">
        <v>4510</v>
      </c>
      <c r="G15" s="57">
        <f>+G14+F15</f>
        <v>11478</v>
      </c>
      <c r="H15" s="61">
        <f t="shared" si="0"/>
        <v>268.79105530000015</v>
      </c>
    </row>
    <row r="16" spans="1:8" ht="12.75">
      <c r="A16" s="84" t="s">
        <v>21</v>
      </c>
      <c r="B16" s="75">
        <v>5561.7692949</v>
      </c>
      <c r="C16" s="73">
        <v>11010</v>
      </c>
      <c r="D16" s="56">
        <v>801</v>
      </c>
      <c r="E16" s="57">
        <f t="shared" si="1"/>
        <v>15146.511471000002</v>
      </c>
      <c r="F16" s="43">
        <v>4689</v>
      </c>
      <c r="G16" s="57">
        <f>+G15+F16</f>
        <v>16167</v>
      </c>
      <c r="H16" s="61">
        <f t="shared" si="0"/>
        <v>-872.7692949000002</v>
      </c>
    </row>
    <row r="17" spans="1:8" ht="12.75">
      <c r="A17" s="84" t="s">
        <v>22</v>
      </c>
      <c r="B17" s="75">
        <v>5092.7939244</v>
      </c>
      <c r="C17" s="73">
        <v>9619</v>
      </c>
      <c r="D17" s="56">
        <v>801</v>
      </c>
      <c r="E17" s="57">
        <f t="shared" si="1"/>
        <v>20239.305395400002</v>
      </c>
      <c r="F17" s="43">
        <v>4309</v>
      </c>
      <c r="G17" s="57">
        <f>+G16+F17</f>
        <v>20476</v>
      </c>
      <c r="H17" s="61">
        <f t="shared" si="0"/>
        <v>-783.7939243999999</v>
      </c>
    </row>
    <row r="18" spans="1:8" ht="12.75">
      <c r="A18" s="84" t="s">
        <v>23</v>
      </c>
      <c r="B18" s="75">
        <v>5226.521554800001</v>
      </c>
      <c r="C18" s="73">
        <v>13879</v>
      </c>
      <c r="D18" s="56">
        <v>801</v>
      </c>
      <c r="E18" s="57">
        <f t="shared" si="1"/>
        <v>25465.826950200004</v>
      </c>
      <c r="F18" s="43"/>
      <c r="G18" s="57"/>
      <c r="H18" s="61">
        <f t="shared" si="0"/>
      </c>
    </row>
    <row r="19" spans="1:8" ht="12.75">
      <c r="A19" s="84" t="s">
        <v>24</v>
      </c>
      <c r="B19" s="75">
        <v>4992.4982015999985</v>
      </c>
      <c r="C19" s="73">
        <v>11829</v>
      </c>
      <c r="D19" s="56">
        <v>801</v>
      </c>
      <c r="E19" s="57">
        <f t="shared" si="1"/>
        <v>30458.325151800003</v>
      </c>
      <c r="F19" s="43"/>
      <c r="G19" s="57"/>
      <c r="H19" s="61">
        <f aca="true" t="shared" si="2" ref="H19:H24">IF(F19=0,"",+F19-B19)</f>
      </c>
    </row>
    <row r="20" spans="1:8" ht="12.75">
      <c r="A20" s="84" t="s">
        <v>25</v>
      </c>
      <c r="B20" s="75">
        <v>4453.873023599999</v>
      </c>
      <c r="C20" s="73">
        <v>9856</v>
      </c>
      <c r="D20" s="56">
        <v>801</v>
      </c>
      <c r="E20" s="57">
        <f t="shared" si="1"/>
        <v>34912.1981754</v>
      </c>
      <c r="F20" s="43"/>
      <c r="G20" s="57"/>
      <c r="H20" s="61">
        <f t="shared" si="2"/>
      </c>
    </row>
    <row r="21" spans="1:8" ht="12.75">
      <c r="A21" s="84" t="s">
        <v>26</v>
      </c>
      <c r="B21" s="75">
        <v>3160.243932299999</v>
      </c>
      <c r="C21" s="56">
        <v>5932</v>
      </c>
      <c r="D21" s="56">
        <v>801</v>
      </c>
      <c r="E21" s="57">
        <f t="shared" si="1"/>
        <v>38072.4421077</v>
      </c>
      <c r="F21" s="59"/>
      <c r="G21" s="57"/>
      <c r="H21" s="61">
        <f t="shared" si="2"/>
      </c>
    </row>
    <row r="22" spans="1:8" ht="12.75">
      <c r="A22" s="84" t="s">
        <v>27</v>
      </c>
      <c r="B22" s="75">
        <v>3411.9119033999996</v>
      </c>
      <c r="C22" s="56">
        <v>6295</v>
      </c>
      <c r="D22" s="56">
        <v>801</v>
      </c>
      <c r="E22" s="57">
        <f t="shared" si="1"/>
        <v>41484.354011100004</v>
      </c>
      <c r="F22" s="59"/>
      <c r="G22" s="57"/>
      <c r="H22" s="61">
        <f t="shared" si="2"/>
      </c>
    </row>
    <row r="23" spans="1:8" ht="12.75">
      <c r="A23" s="84" t="s">
        <v>28</v>
      </c>
      <c r="B23" s="75">
        <v>2799.9222614999994</v>
      </c>
      <c r="C23" s="56">
        <v>5470</v>
      </c>
      <c r="D23" s="56">
        <v>801</v>
      </c>
      <c r="E23" s="57">
        <f t="shared" si="1"/>
        <v>44284.2762726</v>
      </c>
      <c r="F23" s="59"/>
      <c r="G23" s="57"/>
      <c r="H23" s="61">
        <f t="shared" si="2"/>
      </c>
    </row>
    <row r="24" spans="1:8" ht="13.5" thickBot="1">
      <c r="A24" s="85" t="s">
        <v>29</v>
      </c>
      <c r="B24" s="76">
        <v>1642.8067928999997</v>
      </c>
      <c r="C24" s="62">
        <v>3599</v>
      </c>
      <c r="D24" s="62">
        <v>801</v>
      </c>
      <c r="E24" s="16">
        <f t="shared" si="1"/>
        <v>45927.0830655</v>
      </c>
      <c r="F24" s="82"/>
      <c r="G24" s="16"/>
      <c r="H24" s="102">
        <f t="shared" si="2"/>
      </c>
    </row>
    <row r="25" spans="1:8" ht="12" customHeight="1">
      <c r="A25" s="4"/>
      <c r="B25" s="4"/>
      <c r="C25" s="4">
        <f>SUM(C13:C24)</f>
        <v>95932</v>
      </c>
      <c r="D25" s="4"/>
      <c r="E25" s="12" t="s">
        <v>7</v>
      </c>
      <c r="F25" s="12"/>
      <c r="G25" s="12"/>
      <c r="H25" s="67">
        <f>SUM(H13:H24)</f>
        <v>236.6946046000005</v>
      </c>
    </row>
    <row r="26" spans="1:8" ht="12.75">
      <c r="A26" s="87"/>
      <c r="B26" s="4"/>
      <c r="C26" s="4">
        <f>+C25-F27</f>
        <v>95932</v>
      </c>
      <c r="D26" s="4"/>
      <c r="E26" s="4"/>
      <c r="F26" s="4"/>
      <c r="G26" s="4"/>
      <c r="H26" s="4"/>
    </row>
    <row r="27" spans="1:8" ht="12.75">
      <c r="A27" s="3"/>
      <c r="B27" s="3"/>
      <c r="C27" s="3">
        <f>+C26/12</f>
        <v>7994.333333333333</v>
      </c>
      <c r="D27" s="3"/>
      <c r="E27" s="4"/>
      <c r="F27" s="3"/>
      <c r="G27" s="4"/>
      <c r="H27" s="3"/>
    </row>
    <row r="51" spans="1:4" ht="12.75">
      <c r="A51" s="14"/>
      <c r="B51" s="14"/>
      <c r="C51" s="14"/>
      <c r="D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15" sqref="E15:E17"/>
    </sheetView>
  </sheetViews>
  <sheetFormatPr defaultColWidth="11.421875" defaultRowHeight="12.75"/>
  <cols>
    <col min="5" max="5" width="13.140625" style="0" customWidth="1"/>
    <col min="6" max="6" width="15.57421875" style="0" customWidth="1"/>
  </cols>
  <sheetData>
    <row r="1" spans="1:11" ht="15">
      <c r="A1" s="2" t="str">
        <f>+'elektr. Energie'!A1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47" t="s">
        <v>0</v>
      </c>
      <c r="B3" s="48"/>
      <c r="C3" s="47"/>
      <c r="D3" s="47" t="str">
        <f>+'elektr. Energie'!F3</f>
        <v>2019/20</v>
      </c>
      <c r="E3" s="48"/>
    </row>
    <row r="4" spans="1:5" ht="20.25">
      <c r="A4" s="17" t="str">
        <f>+Heizenergie!A4</f>
        <v>  Ergebnisse der Friedrich-Ebert-Schule</v>
      </c>
      <c r="B4" s="18"/>
      <c r="C4" s="18"/>
      <c r="D4" s="18"/>
      <c r="E4" s="19"/>
    </row>
    <row r="6" spans="1:6" ht="15.75">
      <c r="A6" s="13" t="s">
        <v>11</v>
      </c>
      <c r="B6" s="2"/>
      <c r="C6" s="2"/>
      <c r="D6" s="114"/>
      <c r="E6" s="2"/>
      <c r="F6" s="2"/>
    </row>
    <row r="7" spans="1:6" ht="15.75" thickBot="1">
      <c r="A7" s="2"/>
      <c r="B7" s="2"/>
      <c r="C7" s="2"/>
      <c r="D7" s="110"/>
      <c r="E7" s="2"/>
      <c r="F7" s="2"/>
    </row>
    <row r="8" spans="1:6" ht="12.75">
      <c r="A8" s="20" t="s">
        <v>1</v>
      </c>
      <c r="B8" s="93" t="s">
        <v>2</v>
      </c>
      <c r="C8" s="45" t="s">
        <v>2</v>
      </c>
      <c r="D8" s="23" t="s">
        <v>2</v>
      </c>
      <c r="E8" s="22" t="s">
        <v>2</v>
      </c>
      <c r="F8" s="91" t="s">
        <v>5</v>
      </c>
    </row>
    <row r="9" spans="1:6" ht="12.75">
      <c r="A9" s="24"/>
      <c r="B9" s="94" t="s">
        <v>3</v>
      </c>
      <c r="C9" s="38" t="s">
        <v>9</v>
      </c>
      <c r="D9" s="27"/>
      <c r="E9" s="26" t="s">
        <v>9</v>
      </c>
      <c r="F9" s="92" t="s">
        <v>6</v>
      </c>
    </row>
    <row r="10" spans="1:6" ht="12.75">
      <c r="A10" s="24"/>
      <c r="B10" s="94" t="s">
        <v>12</v>
      </c>
      <c r="C10" s="46" t="s">
        <v>12</v>
      </c>
      <c r="D10" s="27" t="s">
        <v>12</v>
      </c>
      <c r="E10" s="26" t="s">
        <v>12</v>
      </c>
      <c r="F10" s="92" t="s">
        <v>12</v>
      </c>
    </row>
    <row r="11" spans="1:6" ht="12.75">
      <c r="A11" s="24"/>
      <c r="B11" s="108" t="s">
        <v>36</v>
      </c>
      <c r="C11" s="109" t="s">
        <v>39</v>
      </c>
      <c r="D11" s="27"/>
      <c r="E11" s="26"/>
      <c r="F11" s="92"/>
    </row>
    <row r="12" spans="1:6" ht="13.5" thickBot="1">
      <c r="A12" s="28"/>
      <c r="B12" s="95" t="s">
        <v>31</v>
      </c>
      <c r="C12" s="41" t="s">
        <v>31</v>
      </c>
      <c r="D12" s="31" t="str">
        <f>+D3</f>
        <v>2019/20</v>
      </c>
      <c r="E12" s="88" t="str">
        <f>+D12</f>
        <v>2019/20</v>
      </c>
      <c r="F12" s="90" t="str">
        <f>+E12</f>
        <v>2019/20</v>
      </c>
    </row>
    <row r="13" spans="1:6" ht="12.75">
      <c r="A13" s="83" t="s">
        <v>18</v>
      </c>
      <c r="B13" s="96">
        <v>26.721574110000002</v>
      </c>
      <c r="C13" s="54">
        <f>+B13</f>
        <v>26.721574110000002</v>
      </c>
      <c r="D13" s="42">
        <v>50</v>
      </c>
      <c r="E13" s="54">
        <f>+D13</f>
        <v>50</v>
      </c>
      <c r="F13" s="55">
        <f aca="true" t="shared" si="0" ref="F13:F24">IF(D13=0,"",+D13-B13)</f>
        <v>23.278425889999998</v>
      </c>
    </row>
    <row r="14" spans="1:6" ht="12.75">
      <c r="A14" s="84" t="s">
        <v>19</v>
      </c>
      <c r="B14" s="97">
        <v>67.38483905999999</v>
      </c>
      <c r="C14" s="57">
        <f aca="true" t="shared" si="1" ref="C14:C24">+C13+B14</f>
        <v>94.10641317</v>
      </c>
      <c r="D14" s="43">
        <v>75</v>
      </c>
      <c r="E14" s="57">
        <f>+E13+D14</f>
        <v>125</v>
      </c>
      <c r="F14" s="58">
        <f t="shared" si="0"/>
        <v>7.61516094000001</v>
      </c>
    </row>
    <row r="15" spans="1:6" ht="12.75">
      <c r="A15" s="84" t="s">
        <v>20</v>
      </c>
      <c r="B15" s="97">
        <v>69.70845419999999</v>
      </c>
      <c r="C15" s="57">
        <f t="shared" si="1"/>
        <v>163.81486737</v>
      </c>
      <c r="D15" s="43">
        <v>124</v>
      </c>
      <c r="E15" s="57">
        <f>+E14+D15</f>
        <v>249</v>
      </c>
      <c r="F15" s="58">
        <f t="shared" si="0"/>
        <v>54.29154580000001</v>
      </c>
    </row>
    <row r="16" spans="1:6" ht="12.75">
      <c r="A16" s="84" t="s">
        <v>21</v>
      </c>
      <c r="B16" s="97">
        <v>76.67929962</v>
      </c>
      <c r="C16" s="57">
        <f t="shared" si="1"/>
        <v>240.49416699</v>
      </c>
      <c r="D16" s="43">
        <v>80</v>
      </c>
      <c r="E16" s="57">
        <f>+E15+D16</f>
        <v>329</v>
      </c>
      <c r="F16" s="58">
        <f t="shared" si="0"/>
        <v>3.3207003800000052</v>
      </c>
    </row>
    <row r="17" spans="1:6" ht="12.75">
      <c r="A17" s="84" t="s">
        <v>22</v>
      </c>
      <c r="B17" s="97">
        <v>59.25218606999999</v>
      </c>
      <c r="C17" s="57">
        <f t="shared" si="1"/>
        <v>299.74635306</v>
      </c>
      <c r="D17" s="43">
        <v>60</v>
      </c>
      <c r="E17" s="57">
        <f>+E16+D17</f>
        <v>389</v>
      </c>
      <c r="F17" s="58">
        <f t="shared" si="0"/>
        <v>0.7478139300000066</v>
      </c>
    </row>
    <row r="18" spans="1:6" ht="12.75">
      <c r="A18" s="84" t="s">
        <v>23</v>
      </c>
      <c r="B18" s="97">
        <v>73</v>
      </c>
      <c r="C18" s="57">
        <f t="shared" si="1"/>
        <v>372.74635306</v>
      </c>
      <c r="D18" s="43"/>
      <c r="E18" s="57"/>
      <c r="F18" s="58">
        <f t="shared" si="0"/>
      </c>
    </row>
    <row r="19" spans="1:6" ht="12.75">
      <c r="A19" s="84" t="s">
        <v>24</v>
      </c>
      <c r="B19" s="97">
        <v>80.16472233</v>
      </c>
      <c r="C19" s="57">
        <f t="shared" si="1"/>
        <v>452.91107539</v>
      </c>
      <c r="D19" s="43"/>
      <c r="E19" s="57"/>
      <c r="F19" s="58">
        <f t="shared" si="0"/>
      </c>
    </row>
    <row r="20" spans="1:6" ht="12.75">
      <c r="A20" s="84" t="s">
        <v>25</v>
      </c>
      <c r="B20" s="97">
        <v>73.19387691</v>
      </c>
      <c r="C20" s="57">
        <f t="shared" si="1"/>
        <v>526.1049523</v>
      </c>
      <c r="D20" s="43"/>
      <c r="E20" s="57"/>
      <c r="F20" s="58">
        <f t="shared" si="0"/>
      </c>
    </row>
    <row r="21" spans="1:6" ht="12.75">
      <c r="A21" s="84" t="s">
        <v>26</v>
      </c>
      <c r="B21" s="97">
        <v>56.92857093</v>
      </c>
      <c r="C21" s="57">
        <f t="shared" si="1"/>
        <v>583.03352323</v>
      </c>
      <c r="D21" s="59"/>
      <c r="E21" s="57"/>
      <c r="F21" s="58">
        <f t="shared" si="0"/>
      </c>
    </row>
    <row r="22" spans="1:6" ht="12.75">
      <c r="A22" s="84" t="s">
        <v>27</v>
      </c>
      <c r="B22" s="97">
        <v>73.19387691</v>
      </c>
      <c r="C22" s="57">
        <f t="shared" si="1"/>
        <v>656.22740014</v>
      </c>
      <c r="D22" s="59"/>
      <c r="E22" s="57"/>
      <c r="F22" s="58">
        <f t="shared" si="0"/>
      </c>
    </row>
    <row r="23" spans="1:6" ht="12.75">
      <c r="A23" s="84" t="s">
        <v>28</v>
      </c>
      <c r="B23" s="97">
        <v>68.54664663</v>
      </c>
      <c r="C23" s="57">
        <f t="shared" si="1"/>
        <v>724.77404677</v>
      </c>
      <c r="D23" s="59"/>
      <c r="E23" s="57"/>
      <c r="F23" s="58">
        <f t="shared" si="0"/>
      </c>
    </row>
    <row r="24" spans="1:6" ht="13.5" thickBot="1">
      <c r="A24" s="85" t="s">
        <v>29</v>
      </c>
      <c r="B24" s="98">
        <v>45.31049523</v>
      </c>
      <c r="C24" s="16">
        <f t="shared" si="1"/>
        <v>770.084542</v>
      </c>
      <c r="D24" s="82"/>
      <c r="E24" s="16"/>
      <c r="F24" s="101">
        <f t="shared" si="0"/>
      </c>
    </row>
    <row r="25" spans="1:6" ht="12.75">
      <c r="A25" s="4"/>
      <c r="B25" s="4"/>
      <c r="C25" s="12" t="s">
        <v>38</v>
      </c>
      <c r="D25" s="12"/>
      <c r="E25" s="12"/>
      <c r="F25" s="67">
        <f>SUM(F13:F24)</f>
        <v>89.25364694000002</v>
      </c>
    </row>
    <row r="26" spans="1:7" ht="12.75">
      <c r="A26" s="87"/>
      <c r="B26" s="87"/>
      <c r="C26" s="87"/>
      <c r="D26" s="4"/>
      <c r="E26" s="4"/>
      <c r="F26" s="4"/>
      <c r="G26" s="4"/>
    </row>
    <row r="27" spans="1:7" ht="12.75">
      <c r="A27" s="87"/>
      <c r="B27" s="87"/>
      <c r="C27" s="87"/>
      <c r="D27" s="4"/>
      <c r="E27" s="4"/>
      <c r="F27" s="4"/>
      <c r="G27" s="4"/>
    </row>
    <row r="28" spans="1:7" ht="12.75">
      <c r="A28" s="87"/>
      <c r="B28" s="87"/>
      <c r="C28" s="87"/>
      <c r="D28" s="4"/>
      <c r="E28" s="4"/>
      <c r="F28" s="4"/>
      <c r="G28" s="4"/>
    </row>
    <row r="29" spans="1:6" ht="12.75">
      <c r="A29" s="3"/>
      <c r="B29" s="3"/>
      <c r="C29" s="3"/>
      <c r="D29" s="3"/>
      <c r="E29" s="3"/>
      <c r="F2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2018-09-05T10:22:59Z</cp:lastPrinted>
  <dcterms:created xsi:type="dcterms:W3CDTF">1999-04-30T04:59:30Z</dcterms:created>
  <dcterms:modified xsi:type="dcterms:W3CDTF">2020-01-16T11:36:41Z</dcterms:modified>
  <cp:category/>
  <cp:version/>
  <cp:contentType/>
  <cp:contentStatus/>
</cp:coreProperties>
</file>