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55" windowWidth="8550" windowHeight="6300" activeTab="2"/>
  </bookViews>
  <sheets>
    <sheet name="Heizenergie" sheetId="1" r:id="rId1"/>
    <sheet name="elektr. Energie" sheetId="2" r:id="rId2"/>
    <sheet name="Trinkwasser" sheetId="3" r:id="rId3"/>
  </sheets>
  <externalReferences>
    <externalReference r:id="rId6"/>
    <externalReference r:id="rId7"/>
  </externalReferences>
  <definedNames>
    <definedName name="_xlnm.Print_Area" localSheetId="2">'Trinkwasser'!$A:$IV</definedName>
  </definedNames>
  <calcPr fullCalcOnLoad="1"/>
</workbook>
</file>

<file path=xl/sharedStrings.xml><?xml version="1.0" encoding="utf-8"?>
<sst xmlns="http://schemas.openxmlformats.org/spreadsheetml/2006/main" count="128" uniqueCount="48">
  <si>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</si>
  <si>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</si>
  <si>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</si>
  <si>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</si>
  <si>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</si>
  <si>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</si>
  <si>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</si>
  <si>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</si>
  <si>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 xml:space="preserve"> -elektrische Energie-</t>
  </si>
  <si>
    <t>addiert</t>
  </si>
  <si>
    <t>korrigierter</t>
  </si>
  <si>
    <t xml:space="preserve"> -Trinkwasser-</t>
  </si>
  <si>
    <t>m³</t>
  </si>
  <si>
    <t>Minderverbrauch</t>
  </si>
  <si>
    <t>7=3/6*5</t>
  </si>
  <si>
    <t>Mehr- oder</t>
  </si>
  <si>
    <t>Minderver-</t>
  </si>
  <si>
    <t>brauch</t>
  </si>
  <si>
    <t xml:space="preserve">    Gradtagszahl</t>
  </si>
  <si>
    <t>Summe</t>
  </si>
  <si>
    <t>1997/2000</t>
  </si>
  <si>
    <t>97/00</t>
  </si>
  <si>
    <t xml:space="preserve">  Ergebnisse der Allmersschule Sporthalle</t>
  </si>
  <si>
    <t>Ergebnisse der Allmersschule Sporthalle</t>
  </si>
  <si>
    <t>Heizenergie -Erdgas-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</si>
  <si>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</si>
  <si>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</si>
  <si>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</si>
  <si>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</si>
  <si>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</si>
  <si>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</si>
  <si>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</si>
  <si>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</si>
  <si>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</si>
  <si>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</si>
  <si>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</si>
  <si>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</si>
  <si>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Reduzierung</t>
  </si>
  <si>
    <t>2004 -4%</t>
  </si>
  <si>
    <t>Seestadt Immobilien</t>
  </si>
  <si>
    <t xml:space="preserve">Reduzierung </t>
  </si>
  <si>
    <t>in 2006 -4%</t>
  </si>
  <si>
    <t>2006 -3%</t>
  </si>
  <si>
    <t>in 2008 -9%</t>
  </si>
  <si>
    <t>aktuell</t>
  </si>
  <si>
    <t>2010 -11%</t>
  </si>
  <si>
    <t>2008 -7%</t>
  </si>
  <si>
    <t>2012 -9%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</si>
</sst>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"/>
    <numFmt numFmtId="174" formatCode="0.000"/>
  </numFmts>
  <fonts count="5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.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b/>
      <sz val="9.2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4" borderId="21" xfId="0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3" fontId="0" fillId="36" borderId="0" xfId="0" applyNumberFormat="1" applyFont="1" applyFill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0" fillId="35" borderId="33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36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3" fontId="1" fillId="34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0" fontId="0" fillId="35" borderId="38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3" fontId="0" fillId="0" borderId="4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1" fillId="37" borderId="45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3" fontId="1" fillId="34" borderId="46" xfId="0" applyNumberFormat="1" applyFont="1" applyFill="1" applyBorder="1" applyAlignment="1">
      <alignment/>
    </xf>
    <xf numFmtId="3" fontId="1" fillId="37" borderId="47" xfId="0" applyNumberFormat="1" applyFont="1" applyFill="1" applyBorder="1" applyAlignment="1">
      <alignment/>
    </xf>
    <xf numFmtId="3" fontId="1" fillId="37" borderId="48" xfId="0" applyNumberFormat="1" applyFont="1" applyFill="1" applyBorder="1" applyAlignment="1">
      <alignment/>
    </xf>
    <xf numFmtId="3" fontId="1" fillId="37" borderId="49" xfId="0" applyNumberFormat="1" applyFont="1" applyFill="1" applyBorder="1" applyAlignment="1">
      <alignment/>
    </xf>
    <xf numFmtId="3" fontId="0" fillId="0" borderId="46" xfId="0" applyNumberFormat="1" applyFont="1" applyBorder="1" applyAlignment="1">
      <alignment/>
    </xf>
    <xf numFmtId="0" fontId="0" fillId="35" borderId="50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3" fontId="0" fillId="37" borderId="48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3" fontId="1" fillId="34" borderId="19" xfId="0" applyNumberFormat="1" applyFont="1" applyFill="1" applyBorder="1" applyAlignment="1">
      <alignment/>
    </xf>
    <xf numFmtId="0" fontId="2" fillId="34" borderId="51" xfId="0" applyFont="1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3" fontId="1" fillId="37" borderId="54" xfId="0" applyNumberFormat="1" applyFont="1" applyFill="1" applyBorder="1" applyAlignment="1">
      <alignment/>
    </xf>
    <xf numFmtId="3" fontId="1" fillId="36" borderId="55" xfId="0" applyNumberFormat="1" applyFont="1" applyFill="1" applyBorder="1" applyAlignment="1">
      <alignment/>
    </xf>
    <xf numFmtId="17" fontId="0" fillId="35" borderId="33" xfId="0" applyNumberFormat="1" applyFont="1" applyFill="1" applyBorder="1" applyAlignment="1">
      <alignment horizontal="center"/>
    </xf>
    <xf numFmtId="17" fontId="0" fillId="35" borderId="56" xfId="0" applyNumberFormat="1" applyFont="1" applyFill="1" applyBorder="1" applyAlignment="1">
      <alignment horizontal="center"/>
    </xf>
    <xf numFmtId="17" fontId="0" fillId="35" borderId="57" xfId="0" applyNumberFormat="1" applyFont="1" applyFill="1" applyBorder="1" applyAlignment="1">
      <alignment horizontal="center"/>
    </xf>
    <xf numFmtId="3" fontId="0" fillId="37" borderId="47" xfId="0" applyNumberFormat="1" applyFont="1" applyFill="1" applyBorder="1" applyAlignment="1">
      <alignment/>
    </xf>
    <xf numFmtId="0" fontId="1" fillId="35" borderId="30" xfId="0" applyFont="1" applyFill="1" applyBorder="1" applyAlignment="1">
      <alignment horizontal="center"/>
    </xf>
    <xf numFmtId="0" fontId="1" fillId="35" borderId="58" xfId="0" applyFont="1" applyFill="1" applyBorder="1" applyAlignment="1">
      <alignment horizontal="center"/>
    </xf>
    <xf numFmtId="0" fontId="1" fillId="35" borderId="50" xfId="0" applyFont="1" applyFill="1" applyBorder="1" applyAlignment="1">
      <alignment horizontal="center"/>
    </xf>
    <xf numFmtId="0" fontId="1" fillId="35" borderId="59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61" xfId="0" applyFont="1" applyFill="1" applyBorder="1" applyAlignment="1">
      <alignment horizontal="center"/>
    </xf>
    <xf numFmtId="3" fontId="1" fillId="37" borderId="62" xfId="0" applyNumberFormat="1" applyFont="1" applyFill="1" applyBorder="1" applyAlignment="1">
      <alignment/>
    </xf>
    <xf numFmtId="3" fontId="0" fillId="34" borderId="34" xfId="0" applyNumberFormat="1" applyFont="1" applyFill="1" applyBorder="1" applyAlignment="1">
      <alignment/>
    </xf>
    <xf numFmtId="3" fontId="0" fillId="34" borderId="44" xfId="0" applyNumberFormat="1" applyFont="1" applyFill="1" applyBorder="1" applyAlignment="1">
      <alignment/>
    </xf>
    <xf numFmtId="3" fontId="0" fillId="0" borderId="63" xfId="0" applyNumberFormat="1" applyFont="1" applyBorder="1" applyAlignment="1">
      <alignment/>
    </xf>
    <xf numFmtId="16" fontId="0" fillId="35" borderId="35" xfId="0" applyNumberFormat="1" applyFont="1" applyFill="1" applyBorder="1" applyAlignment="1">
      <alignment horizontal="center"/>
    </xf>
    <xf numFmtId="3" fontId="0" fillId="34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39" borderId="26" xfId="0" applyFont="1" applyFill="1" applyBorder="1" applyAlignment="1">
      <alignment horizontal="center"/>
    </xf>
    <xf numFmtId="0" fontId="1" fillId="40" borderId="64" xfId="0" applyFont="1" applyFill="1" applyBorder="1" applyAlignment="1">
      <alignment horizontal="center"/>
    </xf>
    <xf numFmtId="0" fontId="1" fillId="40" borderId="35" xfId="0" applyFont="1" applyFill="1" applyBorder="1" applyAlignment="1">
      <alignment horizontal="center"/>
    </xf>
    <xf numFmtId="0" fontId="1" fillId="41" borderId="64" xfId="0" applyFont="1" applyFill="1" applyBorder="1" applyAlignment="1">
      <alignment horizontal="center"/>
    </xf>
    <xf numFmtId="0" fontId="1" fillId="41" borderId="35" xfId="0" applyFont="1" applyFill="1" applyBorder="1" applyAlignment="1">
      <alignment horizontal="center"/>
    </xf>
    <xf numFmtId="0" fontId="1" fillId="42" borderId="64" xfId="0" applyFont="1" applyFill="1" applyBorder="1" applyAlignment="1">
      <alignment horizontal="center"/>
    </xf>
    <xf numFmtId="0" fontId="1" fillId="42" borderId="35" xfId="0" applyFont="1" applyFill="1" applyBorder="1" applyAlignment="1">
      <alignment horizontal="center"/>
    </xf>
    <xf numFmtId="0" fontId="1" fillId="43" borderId="65" xfId="0" applyFont="1" applyFill="1" applyBorder="1" applyAlignment="1">
      <alignment horizontal="center"/>
    </xf>
    <xf numFmtId="0" fontId="1" fillId="43" borderId="37" xfId="0" applyFont="1" applyFill="1" applyBorder="1" applyAlignment="1">
      <alignment horizontal="center"/>
    </xf>
    <xf numFmtId="0" fontId="0" fillId="41" borderId="64" xfId="0" applyFont="1" applyFill="1" applyBorder="1" applyAlignment="1">
      <alignment horizontal="center"/>
    </xf>
    <xf numFmtId="0" fontId="0" fillId="41" borderId="35" xfId="0" applyFont="1" applyFill="1" applyBorder="1" applyAlignment="1">
      <alignment horizontal="center"/>
    </xf>
    <xf numFmtId="0" fontId="0" fillId="42" borderId="64" xfId="0" applyFont="1" applyFill="1" applyBorder="1" applyAlignment="1">
      <alignment horizontal="center"/>
    </xf>
    <xf numFmtId="0" fontId="0" fillId="42" borderId="35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24"/>
          <c:y val="0.024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325"/>
          <c:y val="0.11"/>
          <c:w val="0.9407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Heizenergie!$C$11</c:f>
              <c:strCache>
                <c:ptCount val="1"/>
                <c:pt idx="0">
                  <c:v>1997/2000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Heizenergie!$A$12:$A$23</c:f>
              <c:strCache/>
            </c:strRef>
          </c:cat>
          <c:val>
            <c:numRef>
              <c:f>Heizenergie!$C$12:$C$23</c:f>
              <c:numCache/>
            </c:numRef>
          </c:val>
          <c:smooth val="0"/>
        </c:ser>
        <c:ser>
          <c:idx val="1"/>
          <c:order val="1"/>
          <c:tx>
            <c:strRef>
              <c:f>Heizenergie!$I$11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Heizenergie!$A$12:$A$23</c:f>
              <c:strCache/>
            </c:strRef>
          </c:cat>
          <c:val>
            <c:numRef>
              <c:f>Heizenergie!$I$12:$I$23</c:f>
              <c:numCache/>
            </c:numRef>
          </c:val>
          <c:smooth val="0"/>
        </c:ser>
        <c:marker val="1"/>
        <c:axId val="15104114"/>
        <c:axId val="1719299"/>
      </c:lineChart>
      <c:catAx>
        <c:axId val="15104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9299"/>
        <c:crosses val="autoZero"/>
        <c:auto val="1"/>
        <c:lblOffset val="100"/>
        <c:tickLblSkip val="1"/>
        <c:noMultiLvlLbl val="0"/>
      </c:catAx>
      <c:valAx>
        <c:axId val="1719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32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4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425"/>
          <c:y val="0.90975"/>
          <c:w val="0.3367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0.034"/>
          <c:y val="-0.0192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75"/>
          <c:y val="0.05425"/>
          <c:w val="0.9122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Energie'!$E$10</c:f>
              <c:strCache>
                <c:ptCount val="1"/>
                <c:pt idx="0">
                  <c:v>1997/2000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Energie'!$A$11:$A$22</c:f>
              <c:strCache/>
            </c:strRef>
          </c:cat>
          <c:val>
            <c:numRef>
              <c:f>'elektr. Energie'!$E$11:$E$22</c:f>
              <c:numCache/>
            </c:numRef>
          </c:val>
          <c:smooth val="0"/>
        </c:ser>
        <c:ser>
          <c:idx val="1"/>
          <c:order val="1"/>
          <c:tx>
            <c:strRef>
              <c:f>'elektr. Energie'!$G$10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Energie'!$A$11:$A$22</c:f>
              <c:strCache/>
            </c:strRef>
          </c:cat>
          <c:val>
            <c:numRef>
              <c:f>'elektr. Energie'!$G$11:$G$22</c:f>
              <c:numCache/>
            </c:numRef>
          </c:val>
          <c:smooth val="0"/>
        </c:ser>
        <c:marker val="1"/>
        <c:axId val="15473692"/>
        <c:axId val="5045501"/>
      </c:lineChart>
      <c:catAx>
        <c:axId val="15473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5501"/>
        <c:crosses val="autoZero"/>
        <c:auto val="1"/>
        <c:lblOffset val="100"/>
        <c:tickLblSkip val="1"/>
        <c:noMultiLvlLbl val="0"/>
      </c:catAx>
      <c:valAx>
        <c:axId val="5045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73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725"/>
          <c:y val="0.931"/>
          <c:w val="0.3572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0.01175"/>
          <c:y val="-0.021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85"/>
          <c:y val="0.0545"/>
          <c:w val="0.971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Trinkwasser!$C$8</c:f>
              <c:strCache>
                <c:ptCount val="1"/>
                <c:pt idx="0">
                  <c:v>1997/2000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Trinkwasser!$A$13:$A$24</c:f>
              <c:strCache/>
            </c:strRef>
          </c:cat>
          <c:val>
            <c:numRef>
              <c:f>Trinkwasser!$C$13:$C$24</c:f>
              <c:numCache/>
            </c:numRef>
          </c:val>
          <c:smooth val="0"/>
        </c:ser>
        <c:ser>
          <c:idx val="1"/>
          <c:order val="1"/>
          <c:tx>
            <c:strRef>
              <c:f>Trinkwasser!$E$8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Trinkwasser!$A$13:$A$24</c:f>
              <c:strCache/>
            </c:strRef>
          </c:cat>
          <c:val>
            <c:numRef>
              <c:f>Trinkwasser!$E$13:$E$24</c:f>
              <c:numCache/>
            </c:numRef>
          </c:val>
          <c:smooth val="0"/>
        </c:ser>
        <c:marker val="1"/>
        <c:axId val="45409510"/>
        <c:axId val="6032407"/>
      </c:lineChart>
      <c:catAx>
        <c:axId val="4540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407"/>
        <c:crosses val="autoZero"/>
        <c:auto val="1"/>
        <c:lblOffset val="100"/>
        <c:tickLblSkip val="1"/>
        <c:noMultiLvlLbl val="0"/>
      </c:catAx>
      <c:valAx>
        <c:axId val="6032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09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225"/>
          <c:y val="0.93725"/>
          <c:w val="0.352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95250</xdr:rowOff>
    </xdr:from>
    <xdr:to>
      <xdr:col>9</xdr:col>
      <xdr:colOff>590550</xdr:colOff>
      <xdr:row>43</xdr:row>
      <xdr:rowOff>104775</xdr:rowOff>
    </xdr:to>
    <xdr:graphicFrame>
      <xdr:nvGraphicFramePr>
        <xdr:cNvPr id="1" name="Diagramm 4"/>
        <xdr:cNvGraphicFramePr/>
      </xdr:nvGraphicFramePr>
      <xdr:xfrm>
        <a:off x="85725" y="4276725"/>
        <a:ext cx="56292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47625</xdr:rowOff>
    </xdr:from>
    <xdr:to>
      <xdr:col>8</xdr:col>
      <xdr:colOff>9525</xdr:colOff>
      <xdr:row>45</xdr:row>
      <xdr:rowOff>19050</xdr:rowOff>
    </xdr:to>
    <xdr:graphicFrame>
      <xdr:nvGraphicFramePr>
        <xdr:cNvPr id="1" name="Diagramm 2"/>
        <xdr:cNvGraphicFramePr/>
      </xdr:nvGraphicFramePr>
      <xdr:xfrm>
        <a:off x="0" y="4067175"/>
        <a:ext cx="48577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19050</xdr:rowOff>
    </xdr:from>
    <xdr:to>
      <xdr:col>6</xdr:col>
      <xdr:colOff>0</xdr:colOff>
      <xdr:row>46</xdr:row>
      <xdr:rowOff>57150</xdr:rowOff>
    </xdr:to>
    <xdr:graphicFrame>
      <xdr:nvGraphicFramePr>
        <xdr:cNvPr id="1" name="Diagramm 3"/>
        <xdr:cNvGraphicFramePr/>
      </xdr:nvGraphicFramePr>
      <xdr:xfrm>
        <a:off x="0" y="4524375"/>
        <a:ext cx="49244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14" sqref="I14:J15"/>
    </sheetView>
  </sheetViews>
  <sheetFormatPr defaultColWidth="11.57421875" defaultRowHeight="12.75"/>
  <cols>
    <col min="1" max="1" width="5.8515625" style="2" customWidth="1"/>
    <col min="2" max="2" width="9.421875" style="2" customWidth="1"/>
    <col min="3" max="3" width="9.28125" style="2" customWidth="1"/>
    <col min="4" max="4" width="10.00390625" style="2" customWidth="1"/>
    <col min="5" max="5" width="9.140625" style="2" bestFit="1" customWidth="1"/>
    <col min="6" max="6" width="8.140625" style="2" customWidth="1"/>
    <col min="7" max="7" width="6.140625" style="2" customWidth="1"/>
    <col min="8" max="8" width="9.28125" style="2" customWidth="1"/>
    <col min="9" max="9" width="9.57421875" style="2" customWidth="1"/>
    <col min="10" max="10" width="9.8515625" style="2" bestFit="1" customWidth="1"/>
    <col min="11" max="16384" width="11.57421875" style="2" customWidth="1"/>
  </cols>
  <sheetData>
    <row r="1" ht="15">
      <c r="A1" s="2" t="str">
        <f>+Trinkwasser!A1</f>
        <v>Seestadt Immobilien</v>
      </c>
    </row>
    <row r="2" spans="1:5" s="1" customFormat="1" ht="20.25">
      <c r="A2" s="1" t="s">
        <v>0</v>
      </c>
      <c r="E2" s="1" t="str">
        <f>+'[2]Heizenergie'!$E$2</f>
        <v>2019/20</v>
      </c>
    </row>
    <row r="3" spans="1:8" s="1" customFormat="1" ht="20.25">
      <c r="A3" s="20" t="s">
        <v>22</v>
      </c>
      <c r="B3" s="34"/>
      <c r="C3" s="34"/>
      <c r="D3" s="34"/>
      <c r="E3" s="34"/>
      <c r="F3" s="34"/>
      <c r="G3" s="34"/>
      <c r="H3" s="35"/>
    </row>
    <row r="4" s="3" customFormat="1" ht="13.5" thickBot="1">
      <c r="A4" s="5" t="s">
        <v>24</v>
      </c>
    </row>
    <row r="5" spans="1:10" s="3" customFormat="1" ht="15.75" customHeight="1">
      <c r="A5" s="36">
        <v>1</v>
      </c>
      <c r="B5" s="37">
        <v>2</v>
      </c>
      <c r="C5" s="49"/>
      <c r="D5" s="38">
        <v>3</v>
      </c>
      <c r="E5" s="39">
        <v>4</v>
      </c>
      <c r="F5" s="38">
        <v>5</v>
      </c>
      <c r="G5" s="39">
        <v>6</v>
      </c>
      <c r="H5" s="37">
        <v>7</v>
      </c>
      <c r="I5" s="37">
        <v>8</v>
      </c>
      <c r="J5" s="65">
        <v>9</v>
      </c>
    </row>
    <row r="6" spans="1:10" s="3" customFormat="1" ht="12.75">
      <c r="A6" s="25" t="s">
        <v>1</v>
      </c>
      <c r="B6" s="26" t="s">
        <v>2</v>
      </c>
      <c r="C6" s="26" t="s">
        <v>2</v>
      </c>
      <c r="D6" s="28" t="s">
        <v>2</v>
      </c>
      <c r="E6" s="40" t="s">
        <v>2</v>
      </c>
      <c r="F6" s="41" t="s">
        <v>18</v>
      </c>
      <c r="G6" s="40"/>
      <c r="H6" s="42" t="s">
        <v>10</v>
      </c>
      <c r="I6" s="42" t="s">
        <v>10</v>
      </c>
      <c r="J6" s="64" t="s">
        <v>15</v>
      </c>
    </row>
    <row r="7" spans="1:10" s="3" customFormat="1" ht="12.75">
      <c r="A7" s="25"/>
      <c r="B7" s="26" t="s">
        <v>3</v>
      </c>
      <c r="C7" s="26" t="s">
        <v>3</v>
      </c>
      <c r="D7" s="28"/>
      <c r="E7" s="40" t="s">
        <v>9</v>
      </c>
      <c r="F7" s="26" t="s">
        <v>3</v>
      </c>
      <c r="G7" s="40"/>
      <c r="H7" s="42" t="s">
        <v>2</v>
      </c>
      <c r="I7" s="42" t="s">
        <v>2</v>
      </c>
      <c r="J7" s="64" t="s">
        <v>16</v>
      </c>
    </row>
    <row r="8" spans="1:10" s="3" customFormat="1" ht="12.75">
      <c r="A8" s="25"/>
      <c r="B8" s="26"/>
      <c r="C8" s="26" t="s">
        <v>9</v>
      </c>
      <c r="D8" s="28"/>
      <c r="E8" s="40"/>
      <c r="F8" s="26"/>
      <c r="G8" s="40"/>
      <c r="H8" s="42"/>
      <c r="I8" s="42" t="s">
        <v>9</v>
      </c>
      <c r="J8" s="64" t="s">
        <v>17</v>
      </c>
    </row>
    <row r="9" spans="1:10" s="3" customFormat="1" ht="12.75">
      <c r="A9" s="25"/>
      <c r="B9" s="26" t="s">
        <v>4</v>
      </c>
      <c r="C9" s="26" t="s">
        <v>4</v>
      </c>
      <c r="D9" s="28" t="s">
        <v>4</v>
      </c>
      <c r="E9" s="40" t="s">
        <v>4</v>
      </c>
      <c r="F9" s="26"/>
      <c r="G9" s="40"/>
      <c r="H9" s="42" t="s">
        <v>4</v>
      </c>
      <c r="I9" s="42" t="s">
        <v>4</v>
      </c>
      <c r="J9" s="64" t="s">
        <v>4</v>
      </c>
    </row>
    <row r="10" spans="1:10" s="3" customFormat="1" ht="12.75">
      <c r="A10" s="25"/>
      <c r="B10" s="94" t="s">
        <v>37</v>
      </c>
      <c r="C10" s="94" t="s">
        <v>47</v>
      </c>
      <c r="D10" s="26"/>
      <c r="E10" s="40"/>
      <c r="F10" s="26"/>
      <c r="G10" s="40"/>
      <c r="H10" s="42" t="s">
        <v>14</v>
      </c>
      <c r="I10" s="42"/>
      <c r="J10" s="64"/>
    </row>
    <row r="11" spans="1:10" s="3" customFormat="1" ht="13.5" thickBot="1">
      <c r="A11" s="29"/>
      <c r="B11" s="30" t="s">
        <v>20</v>
      </c>
      <c r="C11" s="30" t="s">
        <v>20</v>
      </c>
      <c r="D11" s="32" t="str">
        <f>+E2</f>
        <v>2019/20</v>
      </c>
      <c r="E11" s="43" t="str">
        <f>+D11</f>
        <v>2019/20</v>
      </c>
      <c r="F11" s="30" t="s">
        <v>21</v>
      </c>
      <c r="G11" s="91" t="s">
        <v>44</v>
      </c>
      <c r="H11" s="84" t="str">
        <f>+E11</f>
        <v>2019/20</v>
      </c>
      <c r="I11" s="42" t="str">
        <f>+E11</f>
        <v>2019/20</v>
      </c>
      <c r="J11" s="64" t="str">
        <f>+I11</f>
        <v>2019/20</v>
      </c>
    </row>
    <row r="12" spans="1:10" s="3" customFormat="1" ht="12.75">
      <c r="A12" s="76" t="s">
        <v>25</v>
      </c>
      <c r="B12" s="11">
        <v>23.66</v>
      </c>
      <c r="C12" s="11">
        <f>+B12</f>
        <v>23.66</v>
      </c>
      <c r="D12" s="44">
        <v>2230</v>
      </c>
      <c r="E12" s="6">
        <f>+D12</f>
        <v>2230</v>
      </c>
      <c r="F12" s="11">
        <v>8</v>
      </c>
      <c r="G12" s="88">
        <f>+IF(D12=0,"",F12)</f>
        <v>8</v>
      </c>
      <c r="H12" s="8">
        <f aca="true" t="shared" si="0" ref="H12:H17">(IF(D12=0,"",+D12/G12*F12))</f>
        <v>2230</v>
      </c>
      <c r="I12" s="8">
        <f>+H12</f>
        <v>2230</v>
      </c>
      <c r="J12" s="79">
        <f>+H12-B12</f>
        <v>2206.34</v>
      </c>
    </row>
    <row r="13" spans="1:10" s="3" customFormat="1" ht="12.75">
      <c r="A13" s="77" t="s">
        <v>26</v>
      </c>
      <c r="B13" s="12">
        <v>7351.89</v>
      </c>
      <c r="C13" s="12">
        <f>+C12+B13</f>
        <v>7375.55</v>
      </c>
      <c r="D13" s="45">
        <v>9400</v>
      </c>
      <c r="E13" s="7">
        <f aca="true" t="shared" si="1" ref="E13:E23">+E12+D13</f>
        <v>11630</v>
      </c>
      <c r="F13" s="12">
        <v>122</v>
      </c>
      <c r="G13" s="89">
        <f>+IF(D13=0,"",'[1]Tabelle1'!$B$4)</f>
        <v>145</v>
      </c>
      <c r="H13" s="9">
        <f t="shared" si="0"/>
        <v>7908.9655172413795</v>
      </c>
      <c r="I13" s="9">
        <f>+H13+I12</f>
        <v>10138.96551724138</v>
      </c>
      <c r="J13" s="66">
        <f>+H13-B13</f>
        <v>557.0755172413792</v>
      </c>
    </row>
    <row r="14" spans="1:10" s="3" customFormat="1" ht="12.75">
      <c r="A14" s="77" t="s">
        <v>27</v>
      </c>
      <c r="B14" s="12">
        <v>13581.75</v>
      </c>
      <c r="C14" s="12">
        <f aca="true" t="shared" si="2" ref="C14:C22">+C13+B14</f>
        <v>20957.3</v>
      </c>
      <c r="D14" s="45">
        <v>11670</v>
      </c>
      <c r="E14" s="7">
        <f t="shared" si="1"/>
        <v>23300</v>
      </c>
      <c r="F14" s="12">
        <v>200</v>
      </c>
      <c r="G14" s="89">
        <f>+IF(D14=0,"",'[1]Tabelle1'!$B$5)</f>
        <v>264</v>
      </c>
      <c r="H14" s="9">
        <f t="shared" si="0"/>
        <v>8840.90909090909</v>
      </c>
      <c r="I14" s="9">
        <f>+H14+I13</f>
        <v>18979.874608150472</v>
      </c>
      <c r="J14" s="66">
        <f>+H14-B14</f>
        <v>-4740.84090909091</v>
      </c>
    </row>
    <row r="15" spans="1:10" s="3" customFormat="1" ht="12.75">
      <c r="A15" s="77" t="s">
        <v>28</v>
      </c>
      <c r="B15" s="12">
        <v>27484.73</v>
      </c>
      <c r="C15" s="12">
        <f t="shared" si="2"/>
        <v>48442.03</v>
      </c>
      <c r="D15" s="45">
        <v>27850</v>
      </c>
      <c r="E15" s="7">
        <f t="shared" si="1"/>
        <v>51150</v>
      </c>
      <c r="F15" s="12">
        <v>390</v>
      </c>
      <c r="G15" s="89">
        <f>+IF(D15=0,"",'[1]Tabelle1'!$B$6)</f>
        <v>412</v>
      </c>
      <c r="H15" s="9">
        <f t="shared" si="0"/>
        <v>26362.864077669903</v>
      </c>
      <c r="I15" s="9">
        <f>+H15+I14</f>
        <v>45342.738685820375</v>
      </c>
      <c r="J15" s="66">
        <f>+H15-B15</f>
        <v>-1121.8659223300965</v>
      </c>
    </row>
    <row r="16" spans="1:10" s="3" customFormat="1" ht="12.75">
      <c r="A16" s="77" t="s">
        <v>29</v>
      </c>
      <c r="B16" s="12">
        <v>28288.26</v>
      </c>
      <c r="C16" s="12">
        <f t="shared" si="2"/>
        <v>76730.29</v>
      </c>
      <c r="D16" s="45"/>
      <c r="E16" s="7">
        <f t="shared" si="1"/>
        <v>51150</v>
      </c>
      <c r="F16" s="12">
        <v>407</v>
      </c>
      <c r="G16" s="89">
        <f>+IF(D16=0,"",'[1]Tabelle1'!$B$7)</f>
      </c>
      <c r="H16" s="9">
        <f t="shared" si="0"/>
      </c>
      <c r="I16" s="9"/>
      <c r="J16" s="66"/>
    </row>
    <row r="17" spans="1:10" s="3" customFormat="1" ht="12.75">
      <c r="A17" s="77" t="s">
        <v>30</v>
      </c>
      <c r="B17" s="12">
        <v>28710.5</v>
      </c>
      <c r="C17" s="12">
        <f t="shared" si="2"/>
        <v>105440.79</v>
      </c>
      <c r="D17" s="45"/>
      <c r="E17" s="7">
        <f t="shared" si="1"/>
        <v>51150</v>
      </c>
      <c r="F17" s="12">
        <v>520</v>
      </c>
      <c r="G17" s="89">
        <f>+IF(D17=0,"",'[1]Tabelle1'!$B$8)</f>
      </c>
      <c r="H17" s="9">
        <f t="shared" si="0"/>
      </c>
      <c r="I17" s="9"/>
      <c r="J17" s="66"/>
    </row>
    <row r="18" spans="1:10" s="3" customFormat="1" ht="12.75">
      <c r="A18" s="77" t="s">
        <v>31</v>
      </c>
      <c r="B18" s="12">
        <v>30528.68</v>
      </c>
      <c r="C18" s="12">
        <f t="shared" si="2"/>
        <v>135969.47</v>
      </c>
      <c r="D18" s="45"/>
      <c r="E18" s="7">
        <f t="shared" si="1"/>
        <v>51150</v>
      </c>
      <c r="F18" s="12">
        <v>432</v>
      </c>
      <c r="G18" s="89">
        <f>+IF(D18=0,"",'[1]Tabelle1'!$B$9)</f>
      </c>
      <c r="H18" s="9">
        <f aca="true" t="shared" si="3" ref="H18:H23">(IF(D18=0,"",+D18/G18*F18))</f>
      </c>
      <c r="I18" s="9"/>
      <c r="J18" s="66"/>
    </row>
    <row r="19" spans="1:10" s="3" customFormat="1" ht="12.75">
      <c r="A19" s="77" t="s">
        <v>32</v>
      </c>
      <c r="B19" s="12">
        <v>21119.28</v>
      </c>
      <c r="C19" s="12">
        <f t="shared" si="2"/>
        <v>157088.75</v>
      </c>
      <c r="D19" s="45"/>
      <c r="E19" s="7">
        <f t="shared" si="1"/>
        <v>51150</v>
      </c>
      <c r="F19" s="12">
        <v>424</v>
      </c>
      <c r="G19" s="89">
        <f>+IF(D19=0,"",'[1]Tabelle1'!$B$10)</f>
      </c>
      <c r="H19" s="9">
        <f t="shared" si="3"/>
      </c>
      <c r="I19" s="9"/>
      <c r="J19" s="66"/>
    </row>
    <row r="20" spans="1:10" s="3" customFormat="1" ht="12.75">
      <c r="A20" s="77" t="s">
        <v>33</v>
      </c>
      <c r="B20" s="17">
        <v>10732.54</v>
      </c>
      <c r="C20" s="12">
        <f t="shared" si="2"/>
        <v>167821.29</v>
      </c>
      <c r="D20" s="45"/>
      <c r="E20" s="7">
        <f t="shared" si="1"/>
        <v>51150</v>
      </c>
      <c r="F20" s="12">
        <v>327</v>
      </c>
      <c r="G20" s="89">
        <f>+IF(D20=0,"",'[1]Tabelle1'!$B$11)</f>
      </c>
      <c r="H20" s="9">
        <f t="shared" si="3"/>
      </c>
      <c r="I20" s="9"/>
      <c r="J20" s="66"/>
    </row>
    <row r="21" spans="1:10" s="3" customFormat="1" ht="12.75">
      <c r="A21" s="77" t="s">
        <v>34</v>
      </c>
      <c r="B21" s="17">
        <v>8139.04</v>
      </c>
      <c r="C21" s="12">
        <f t="shared" si="2"/>
        <v>175960.33000000002</v>
      </c>
      <c r="D21" s="45"/>
      <c r="E21" s="7">
        <f t="shared" si="1"/>
        <v>51150</v>
      </c>
      <c r="F21" s="12">
        <v>156</v>
      </c>
      <c r="G21" s="89">
        <f>+IF(D21=0,"",'[1]Tabelle1'!$B$12)</f>
      </c>
      <c r="H21" s="9">
        <f t="shared" si="3"/>
      </c>
      <c r="I21" s="9"/>
      <c r="J21" s="66"/>
    </row>
    <row r="22" spans="1:10" s="3" customFormat="1" ht="12.75">
      <c r="A22" s="77" t="s">
        <v>35</v>
      </c>
      <c r="B22" s="17">
        <v>5865.86</v>
      </c>
      <c r="C22" s="12">
        <f t="shared" si="2"/>
        <v>181826.19</v>
      </c>
      <c r="D22" s="45"/>
      <c r="E22" s="7">
        <f t="shared" si="1"/>
        <v>51150</v>
      </c>
      <c r="F22" s="12">
        <v>126</v>
      </c>
      <c r="G22" s="89">
        <f>+IF(D22=0,"",'[1]Tabelle1'!$B$13)</f>
      </c>
      <c r="H22" s="9">
        <f t="shared" si="3"/>
      </c>
      <c r="I22" s="9"/>
      <c r="J22" s="66"/>
    </row>
    <row r="23" spans="1:10" s="3" customFormat="1" ht="13.5" thickBot="1">
      <c r="A23" s="78" t="s">
        <v>36</v>
      </c>
      <c r="B23" s="18">
        <v>3685.5</v>
      </c>
      <c r="C23" s="18">
        <f>+C22+B23</f>
        <v>185511.69</v>
      </c>
      <c r="D23" s="46"/>
      <c r="E23" s="90">
        <f t="shared" si="1"/>
        <v>51150</v>
      </c>
      <c r="F23" s="13">
        <v>48</v>
      </c>
      <c r="G23" s="92">
        <f>+IF(D23=0,"",F23)</f>
      </c>
      <c r="H23" s="10">
        <f t="shared" si="3"/>
      </c>
      <c r="I23" s="9"/>
      <c r="J23" s="66"/>
    </row>
    <row r="24" spans="2:10" s="3" customFormat="1" ht="13.5" thickBot="1">
      <c r="B24" s="4"/>
      <c r="C24" s="4"/>
      <c r="D24" s="4"/>
      <c r="E24" s="4"/>
      <c r="F24" s="4"/>
      <c r="G24" s="4"/>
      <c r="H24" s="4"/>
      <c r="I24" s="67" t="s">
        <v>19</v>
      </c>
      <c r="J24" s="75">
        <f>+SUM(J12:J23)</f>
        <v>-3099.291314179627</v>
      </c>
    </row>
    <row r="25" spans="2:9" s="3" customFormat="1" ht="13.5" thickTop="1">
      <c r="B25" s="4"/>
      <c r="C25" s="4"/>
      <c r="D25" s="4"/>
      <c r="E25" s="4"/>
      <c r="F25" s="4"/>
      <c r="G25" s="4"/>
      <c r="H25" s="4"/>
      <c r="I25" s="4"/>
    </row>
    <row r="26" spans="2:9" s="3" customFormat="1" ht="12.75">
      <c r="B26" s="4"/>
      <c r="C26" s="4"/>
      <c r="D26" s="4"/>
      <c r="E26" s="4"/>
      <c r="F26" s="4"/>
      <c r="G26" s="4"/>
      <c r="H26" s="4"/>
      <c r="I26" s="4"/>
    </row>
    <row r="27" s="3" customFormat="1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F15" sqref="F15"/>
    </sheetView>
  </sheetViews>
  <sheetFormatPr defaultColWidth="11.421875" defaultRowHeight="12.75"/>
  <cols>
    <col min="3" max="4" width="0" style="0" hidden="1" customWidth="1"/>
    <col min="8" max="8" width="15.57421875" style="0" bestFit="1" customWidth="1"/>
  </cols>
  <sheetData>
    <row r="1" spans="1:13" ht="15">
      <c r="A1" s="2" t="str">
        <f>+Heizenergie!A1</f>
        <v>Seestadt Immobilien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6" ht="21" thickBot="1">
      <c r="A2" s="1" t="s">
        <v>0</v>
      </c>
      <c r="F2" s="1" t="str">
        <f>+Heizenergie!E2</f>
        <v>2019/20</v>
      </c>
    </row>
    <row r="3" spans="1:8" ht="21" thickBot="1">
      <c r="A3" s="69" t="s">
        <v>23</v>
      </c>
      <c r="B3" s="70"/>
      <c r="C3" s="70"/>
      <c r="D3" s="70"/>
      <c r="E3" s="70"/>
      <c r="F3" s="70"/>
      <c r="G3" s="70"/>
      <c r="H3" s="71"/>
    </row>
    <row r="4" spans="1:8" ht="16.5" thickBot="1">
      <c r="A4" s="15" t="s">
        <v>8</v>
      </c>
      <c r="B4" s="2"/>
      <c r="C4" s="2"/>
      <c r="D4" s="2"/>
      <c r="E4" s="2"/>
      <c r="F4" s="2"/>
      <c r="G4" s="2"/>
      <c r="H4" s="2"/>
    </row>
    <row r="5" spans="1:8" ht="12.75">
      <c r="A5" s="21" t="s">
        <v>1</v>
      </c>
      <c r="B5" s="22" t="s">
        <v>2</v>
      </c>
      <c r="C5" s="50"/>
      <c r="D5" s="50"/>
      <c r="E5" s="23" t="s">
        <v>2</v>
      </c>
      <c r="F5" s="24" t="s">
        <v>2</v>
      </c>
      <c r="G5" s="23" t="s">
        <v>2</v>
      </c>
      <c r="H5" s="81" t="s">
        <v>5</v>
      </c>
    </row>
    <row r="6" spans="1:8" ht="12.75">
      <c r="A6" s="25"/>
      <c r="B6" s="26" t="s">
        <v>3</v>
      </c>
      <c r="C6" s="51"/>
      <c r="D6" s="51"/>
      <c r="E6" s="27" t="s">
        <v>9</v>
      </c>
      <c r="F6" s="28"/>
      <c r="G6" s="27" t="s">
        <v>9</v>
      </c>
      <c r="H6" s="82" t="s">
        <v>6</v>
      </c>
    </row>
    <row r="7" spans="1:8" ht="12.75">
      <c r="A7" s="25"/>
      <c r="B7" s="26" t="s">
        <v>4</v>
      </c>
      <c r="C7" s="51"/>
      <c r="D7" s="51"/>
      <c r="E7" s="27" t="s">
        <v>4</v>
      </c>
      <c r="F7" s="28" t="s">
        <v>4</v>
      </c>
      <c r="G7" s="27" t="s">
        <v>4</v>
      </c>
      <c r="H7" s="82" t="s">
        <v>4</v>
      </c>
    </row>
    <row r="8" spans="1:8" ht="12.75">
      <c r="A8" s="25"/>
      <c r="B8" s="103" t="s">
        <v>40</v>
      </c>
      <c r="C8" s="51"/>
      <c r="D8" s="51"/>
      <c r="E8" s="104" t="s">
        <v>41</v>
      </c>
      <c r="F8" s="28"/>
      <c r="G8" s="27"/>
      <c r="H8" s="82"/>
    </row>
    <row r="9" spans="1:8" ht="12.75">
      <c r="A9" s="25"/>
      <c r="B9" s="105" t="s">
        <v>40</v>
      </c>
      <c r="C9" s="51"/>
      <c r="D9" s="51"/>
      <c r="E9" s="106" t="s">
        <v>43</v>
      </c>
      <c r="F9" s="28"/>
      <c r="G9" s="27"/>
      <c r="H9" s="82"/>
    </row>
    <row r="10" spans="1:8" ht="13.5" thickBot="1">
      <c r="A10" s="29"/>
      <c r="B10" s="30" t="s">
        <v>20</v>
      </c>
      <c r="C10" s="52"/>
      <c r="D10" s="52"/>
      <c r="E10" s="31" t="s">
        <v>20</v>
      </c>
      <c r="F10" s="32" t="str">
        <f>+Heizenergie!D11</f>
        <v>2019/20</v>
      </c>
      <c r="G10" s="80" t="str">
        <f>+F10</f>
        <v>2019/20</v>
      </c>
      <c r="H10" s="83" t="str">
        <f>+G10</f>
        <v>2019/20</v>
      </c>
    </row>
    <row r="11" spans="1:8" ht="12.75">
      <c r="A11" s="76" t="s">
        <v>25</v>
      </c>
      <c r="B11" s="11">
        <v>59</v>
      </c>
      <c r="C11" s="11">
        <v>4055</v>
      </c>
      <c r="D11" s="53">
        <v>801</v>
      </c>
      <c r="E11" s="54">
        <f>+B11</f>
        <v>59</v>
      </c>
      <c r="F11" s="44">
        <v>279</v>
      </c>
      <c r="G11" s="54">
        <f>+F11</f>
        <v>279</v>
      </c>
      <c r="H11" s="60">
        <f>IF(F11=0,"",+F11-B11)</f>
        <v>220</v>
      </c>
    </row>
    <row r="12" spans="1:8" ht="12.75">
      <c r="A12" s="77" t="s">
        <v>26</v>
      </c>
      <c r="B12" s="12">
        <v>760</v>
      </c>
      <c r="C12" s="12">
        <v>6344</v>
      </c>
      <c r="D12" s="55">
        <v>801</v>
      </c>
      <c r="E12" s="56">
        <f aca="true" t="shared" si="0" ref="E12:E22">+E11+B12</f>
        <v>819</v>
      </c>
      <c r="F12" s="45">
        <v>588</v>
      </c>
      <c r="G12" s="56">
        <f>+G11+F12</f>
        <v>867</v>
      </c>
      <c r="H12" s="61">
        <f>IF(F12=0,"",+F12-B12)</f>
        <v>-172</v>
      </c>
    </row>
    <row r="13" spans="1:8" ht="12.75">
      <c r="A13" s="77" t="s">
        <v>27</v>
      </c>
      <c r="B13" s="12">
        <v>1109</v>
      </c>
      <c r="C13" s="12">
        <v>8044</v>
      </c>
      <c r="D13" s="55">
        <v>801</v>
      </c>
      <c r="E13" s="56">
        <f t="shared" si="0"/>
        <v>1928</v>
      </c>
      <c r="F13" s="45">
        <v>902</v>
      </c>
      <c r="G13" s="56">
        <f>+G12+F13</f>
        <v>1769</v>
      </c>
      <c r="H13" s="61">
        <f aca="true" t="shared" si="1" ref="H13:H18">IF(F13=0,"",+F13-B13)</f>
        <v>-207</v>
      </c>
    </row>
    <row r="14" spans="1:8" ht="12.75">
      <c r="A14" s="77" t="s">
        <v>28</v>
      </c>
      <c r="B14" s="12">
        <v>1567</v>
      </c>
      <c r="C14" s="12">
        <v>11010</v>
      </c>
      <c r="D14" s="55">
        <v>801</v>
      </c>
      <c r="E14" s="56">
        <f t="shared" si="0"/>
        <v>3495</v>
      </c>
      <c r="F14" s="45">
        <v>1558</v>
      </c>
      <c r="G14" s="56">
        <f>+G13+F14</f>
        <v>3327</v>
      </c>
      <c r="H14" s="61">
        <f t="shared" si="1"/>
        <v>-9</v>
      </c>
    </row>
    <row r="15" spans="1:8" ht="12.75">
      <c r="A15" s="77" t="s">
        <v>29</v>
      </c>
      <c r="B15" s="12">
        <v>1273</v>
      </c>
      <c r="C15" s="12">
        <v>9619</v>
      </c>
      <c r="D15" s="55">
        <v>801</v>
      </c>
      <c r="E15" s="56">
        <f t="shared" si="0"/>
        <v>4768</v>
      </c>
      <c r="F15" s="45"/>
      <c r="G15" s="56"/>
      <c r="H15" s="61">
        <f t="shared" si="1"/>
      </c>
    </row>
    <row r="16" spans="1:8" ht="12.75">
      <c r="A16" s="77" t="s">
        <v>30</v>
      </c>
      <c r="B16" s="12">
        <v>1379</v>
      </c>
      <c r="C16" s="12">
        <v>13879</v>
      </c>
      <c r="D16" s="55">
        <v>801</v>
      </c>
      <c r="E16" s="56">
        <f t="shared" si="0"/>
        <v>6147</v>
      </c>
      <c r="F16" s="45"/>
      <c r="G16" s="56"/>
      <c r="H16" s="61">
        <f t="shared" si="1"/>
      </c>
    </row>
    <row r="17" spans="1:8" ht="12.75">
      <c r="A17" s="77" t="s">
        <v>31</v>
      </c>
      <c r="B17" s="12">
        <v>1704</v>
      </c>
      <c r="C17" s="12">
        <v>11829</v>
      </c>
      <c r="D17" s="55">
        <v>801</v>
      </c>
      <c r="E17" s="56">
        <f t="shared" si="0"/>
        <v>7851</v>
      </c>
      <c r="F17" s="45"/>
      <c r="G17" s="56"/>
      <c r="H17" s="61">
        <f t="shared" si="1"/>
      </c>
    </row>
    <row r="18" spans="1:8" ht="12.75">
      <c r="A18" s="77" t="s">
        <v>32</v>
      </c>
      <c r="B18" s="12">
        <v>1153</v>
      </c>
      <c r="C18" s="12">
        <v>9856</v>
      </c>
      <c r="D18" s="55">
        <v>801</v>
      </c>
      <c r="E18" s="56">
        <f t="shared" si="0"/>
        <v>9004</v>
      </c>
      <c r="F18" s="45"/>
      <c r="G18" s="56"/>
      <c r="H18" s="61">
        <f t="shared" si="1"/>
      </c>
    </row>
    <row r="19" spans="1:8" ht="12.75">
      <c r="A19" s="77" t="s">
        <v>33</v>
      </c>
      <c r="B19" s="12">
        <v>526</v>
      </c>
      <c r="C19" s="55">
        <v>5932</v>
      </c>
      <c r="D19" s="55">
        <v>801</v>
      </c>
      <c r="E19" s="56">
        <f t="shared" si="0"/>
        <v>9530</v>
      </c>
      <c r="F19" s="58"/>
      <c r="G19" s="56"/>
      <c r="H19" s="61">
        <f>IF(F19=0,"",+F19-B19)</f>
      </c>
    </row>
    <row r="20" spans="1:8" ht="12.75">
      <c r="A20" s="77" t="s">
        <v>34</v>
      </c>
      <c r="B20" s="12">
        <v>580</v>
      </c>
      <c r="C20" s="55">
        <v>6295</v>
      </c>
      <c r="D20" s="55">
        <v>801</v>
      </c>
      <c r="E20" s="56">
        <f t="shared" si="0"/>
        <v>10110</v>
      </c>
      <c r="F20" s="58"/>
      <c r="G20" s="56"/>
      <c r="H20" s="61">
        <f>IF(F20=0,"",+F20-B20)</f>
      </c>
    </row>
    <row r="21" spans="1:8" ht="12.75">
      <c r="A21" s="77" t="s">
        <v>35</v>
      </c>
      <c r="B21" s="12">
        <v>527</v>
      </c>
      <c r="C21" s="55">
        <v>5470</v>
      </c>
      <c r="D21" s="55">
        <v>801</v>
      </c>
      <c r="E21" s="56">
        <f t="shared" si="0"/>
        <v>10637</v>
      </c>
      <c r="F21" s="58"/>
      <c r="G21" s="56"/>
      <c r="H21" s="61">
        <f>IF(F21=0,"",+F21-B21)</f>
      </c>
    </row>
    <row r="22" spans="1:8" ht="13.5" thickBot="1">
      <c r="A22" s="78" t="s">
        <v>36</v>
      </c>
      <c r="B22" s="18">
        <v>357</v>
      </c>
      <c r="C22" s="18">
        <v>3599</v>
      </c>
      <c r="D22" s="63">
        <v>801</v>
      </c>
      <c r="E22" s="19">
        <f t="shared" si="0"/>
        <v>10994</v>
      </c>
      <c r="F22" s="59"/>
      <c r="G22" s="19"/>
      <c r="H22" s="62">
        <f>IF(F22=0,"",+F22-B22)</f>
      </c>
    </row>
    <row r="23" spans="1:8" ht="12" customHeight="1">
      <c r="A23" s="4"/>
      <c r="B23" s="4"/>
      <c r="C23" s="4">
        <f>SUM(C11:C22)</f>
        <v>95932</v>
      </c>
      <c r="D23" s="4"/>
      <c r="E23" s="14" t="s">
        <v>7</v>
      </c>
      <c r="F23" s="14"/>
      <c r="G23" s="14"/>
      <c r="H23" s="33">
        <f>SUM(H11:H22)</f>
        <v>-168</v>
      </c>
    </row>
    <row r="24" spans="1:8" ht="12.75">
      <c r="A24" s="4"/>
      <c r="B24" s="4"/>
      <c r="C24" s="4">
        <f>+C23-F25</f>
        <v>95932</v>
      </c>
      <c r="D24" s="4"/>
      <c r="E24" s="4"/>
      <c r="F24" s="4"/>
      <c r="G24" s="4"/>
      <c r="H24" s="4"/>
    </row>
    <row r="25" spans="1:8" ht="12.75">
      <c r="A25" s="3"/>
      <c r="B25" s="3"/>
      <c r="C25" s="3">
        <f>+C24/12</f>
        <v>7994.333333333333</v>
      </c>
      <c r="D25" s="3"/>
      <c r="E25" s="4"/>
      <c r="F25" s="3"/>
      <c r="G25" s="4"/>
      <c r="H25" s="3"/>
    </row>
    <row r="49" spans="1:4" ht="12.75">
      <c r="A49" s="16"/>
      <c r="B49" s="16"/>
      <c r="C49" s="16"/>
      <c r="D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2" max="2" width="12.57421875" style="0" bestFit="1" customWidth="1"/>
    <col min="6" max="6" width="15.57421875" style="0" customWidth="1"/>
  </cols>
  <sheetData>
    <row r="1" spans="1:11" ht="15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5" ht="21" thickBot="1">
      <c r="A2" s="72" t="s">
        <v>0</v>
      </c>
      <c r="B2" s="73"/>
      <c r="C2" s="72"/>
      <c r="D2" s="72" t="str">
        <f>+Heizenergie!E2</f>
        <v>2019/20</v>
      </c>
      <c r="E2" s="73"/>
    </row>
    <row r="3" spans="1:6" ht="21" thickBot="1">
      <c r="A3" s="69" t="s">
        <v>23</v>
      </c>
      <c r="B3" s="70"/>
      <c r="C3" s="70"/>
      <c r="D3" s="70"/>
      <c r="E3" s="70"/>
      <c r="F3" s="71"/>
    </row>
    <row r="4" spans="1:6" ht="16.5" thickBot="1">
      <c r="A4" s="15" t="s">
        <v>11</v>
      </c>
      <c r="B4" s="2"/>
      <c r="C4" s="2"/>
      <c r="D4" s="2"/>
      <c r="E4" s="2"/>
      <c r="F4" s="2"/>
    </row>
    <row r="5" spans="1:6" ht="12.75">
      <c r="A5" s="21" t="s">
        <v>1</v>
      </c>
      <c r="B5" s="22" t="s">
        <v>2</v>
      </c>
      <c r="C5" s="47" t="s">
        <v>2</v>
      </c>
      <c r="D5" s="24" t="s">
        <v>2</v>
      </c>
      <c r="E5" s="23" t="s">
        <v>2</v>
      </c>
      <c r="F5" s="81" t="s">
        <v>5</v>
      </c>
    </row>
    <row r="6" spans="1:6" ht="12.75">
      <c r="A6" s="25"/>
      <c r="B6" s="26" t="s">
        <v>3</v>
      </c>
      <c r="C6" s="40" t="s">
        <v>9</v>
      </c>
      <c r="D6" s="28"/>
      <c r="E6" s="27" t="s">
        <v>9</v>
      </c>
      <c r="F6" s="82" t="s">
        <v>6</v>
      </c>
    </row>
    <row r="7" spans="1:6" ht="12.75">
      <c r="A7" s="25"/>
      <c r="B7" s="26" t="s">
        <v>12</v>
      </c>
      <c r="C7" s="48" t="s">
        <v>12</v>
      </c>
      <c r="D7" s="28" t="s">
        <v>12</v>
      </c>
      <c r="E7" s="27" t="s">
        <v>12</v>
      </c>
      <c r="F7" s="82" t="s">
        <v>12</v>
      </c>
    </row>
    <row r="8" spans="1:6" ht="12.75">
      <c r="A8" s="25"/>
      <c r="B8" s="26" t="s">
        <v>20</v>
      </c>
      <c r="C8" s="40" t="s">
        <v>20</v>
      </c>
      <c r="D8" s="28" t="str">
        <f>+D2</f>
        <v>2019/20</v>
      </c>
      <c r="E8" s="85" t="str">
        <f>+D8</f>
        <v>2019/20</v>
      </c>
      <c r="F8" s="82" t="str">
        <f>+E8</f>
        <v>2019/20</v>
      </c>
    </row>
    <row r="9" spans="1:6" ht="12.75">
      <c r="A9" s="25"/>
      <c r="B9" s="95" t="s">
        <v>37</v>
      </c>
      <c r="C9" s="96" t="s">
        <v>38</v>
      </c>
      <c r="D9" s="28"/>
      <c r="E9" s="85"/>
      <c r="F9" s="86"/>
    </row>
    <row r="10" spans="1:6" ht="12.75" customHeight="1">
      <c r="A10" s="25"/>
      <c r="B10" s="97" t="s">
        <v>37</v>
      </c>
      <c r="C10" s="98" t="s">
        <v>42</v>
      </c>
      <c r="D10" s="28"/>
      <c r="E10" s="85"/>
      <c r="F10" s="86"/>
    </row>
    <row r="11" spans="1:6" ht="12.75" customHeight="1">
      <c r="A11" s="25"/>
      <c r="B11" s="99" t="s">
        <v>37</v>
      </c>
      <c r="C11" s="100" t="s">
        <v>46</v>
      </c>
      <c r="D11" s="28"/>
      <c r="E11" s="85"/>
      <c r="F11" s="86"/>
    </row>
    <row r="12" spans="1:6" ht="12.75" customHeight="1" thickBot="1">
      <c r="A12" s="25"/>
      <c r="B12" s="101" t="s">
        <v>37</v>
      </c>
      <c r="C12" s="102" t="s">
        <v>45</v>
      </c>
      <c r="D12" s="28"/>
      <c r="E12" s="85"/>
      <c r="F12" s="86"/>
    </row>
    <row r="13" spans="1:6" ht="12.75">
      <c r="A13" s="76" t="s">
        <v>25</v>
      </c>
      <c r="B13" s="11">
        <v>0</v>
      </c>
      <c r="C13" s="54">
        <f>+B13</f>
        <v>0</v>
      </c>
      <c r="D13" s="44">
        <v>3</v>
      </c>
      <c r="E13" s="54">
        <f>+D13</f>
        <v>3</v>
      </c>
      <c r="F13" s="87">
        <f>+D13</f>
        <v>3</v>
      </c>
    </row>
    <row r="14" spans="1:6" ht="12.75">
      <c r="A14" s="77" t="s">
        <v>26</v>
      </c>
      <c r="B14" s="12">
        <v>9</v>
      </c>
      <c r="C14" s="56">
        <f aca="true" t="shared" si="0" ref="C14:C24">+C13+B14</f>
        <v>9</v>
      </c>
      <c r="D14" s="45">
        <v>5</v>
      </c>
      <c r="E14" s="56">
        <f>+E13+D14</f>
        <v>8</v>
      </c>
      <c r="F14" s="57">
        <f aca="true" t="shared" si="1" ref="F14:F24">IF(D14=0,"",+D14-B14)</f>
        <v>-4</v>
      </c>
    </row>
    <row r="15" spans="1:6" ht="12.75">
      <c r="A15" s="77" t="s">
        <v>27</v>
      </c>
      <c r="B15" s="12">
        <v>9</v>
      </c>
      <c r="C15" s="56">
        <f t="shared" si="0"/>
        <v>18</v>
      </c>
      <c r="D15" s="45">
        <v>6</v>
      </c>
      <c r="E15" s="56">
        <f>+E14+D15</f>
        <v>14</v>
      </c>
      <c r="F15" s="57">
        <f t="shared" si="1"/>
        <v>-3</v>
      </c>
    </row>
    <row r="16" spans="1:9" ht="12.75">
      <c r="A16" s="77" t="s">
        <v>28</v>
      </c>
      <c r="B16" s="12">
        <v>10</v>
      </c>
      <c r="C16" s="56">
        <f t="shared" si="0"/>
        <v>28</v>
      </c>
      <c r="D16" s="45">
        <v>7</v>
      </c>
      <c r="E16" s="56">
        <f>+E15+D16</f>
        <v>21</v>
      </c>
      <c r="F16" s="57">
        <f t="shared" si="1"/>
        <v>-3</v>
      </c>
      <c r="I16" s="93"/>
    </row>
    <row r="17" spans="1:6" ht="12.75">
      <c r="A17" s="77" t="s">
        <v>29</v>
      </c>
      <c r="B17" s="12">
        <v>8</v>
      </c>
      <c r="C17" s="56">
        <f t="shared" si="0"/>
        <v>36</v>
      </c>
      <c r="D17" s="45"/>
      <c r="E17" s="56"/>
      <c r="F17" s="57">
        <f t="shared" si="1"/>
      </c>
    </row>
    <row r="18" spans="1:6" ht="12.75">
      <c r="A18" s="77" t="s">
        <v>30</v>
      </c>
      <c r="B18" s="12">
        <v>8</v>
      </c>
      <c r="C18" s="56">
        <f t="shared" si="0"/>
        <v>44</v>
      </c>
      <c r="D18" s="45"/>
      <c r="E18" s="56"/>
      <c r="F18" s="57">
        <f t="shared" si="1"/>
      </c>
    </row>
    <row r="19" spans="1:6" ht="12.75">
      <c r="A19" s="77" t="s">
        <v>31</v>
      </c>
      <c r="B19" s="12">
        <v>12</v>
      </c>
      <c r="C19" s="56">
        <f t="shared" si="0"/>
        <v>56</v>
      </c>
      <c r="D19" s="45"/>
      <c r="E19" s="56"/>
      <c r="F19" s="57">
        <f t="shared" si="1"/>
      </c>
    </row>
    <row r="20" spans="1:6" ht="12.75">
      <c r="A20" s="77" t="s">
        <v>32</v>
      </c>
      <c r="B20" s="12">
        <v>9</v>
      </c>
      <c r="C20" s="56">
        <f t="shared" si="0"/>
        <v>65</v>
      </c>
      <c r="D20" s="45"/>
      <c r="E20" s="56"/>
      <c r="F20" s="57">
        <f t="shared" si="1"/>
      </c>
    </row>
    <row r="21" spans="1:6" ht="12.75">
      <c r="A21" s="77" t="s">
        <v>33</v>
      </c>
      <c r="B21" s="55">
        <v>5</v>
      </c>
      <c r="C21" s="56">
        <f t="shared" si="0"/>
        <v>70</v>
      </c>
      <c r="D21" s="58"/>
      <c r="E21" s="56"/>
      <c r="F21" s="57">
        <f t="shared" si="1"/>
      </c>
    </row>
    <row r="22" spans="1:6" ht="12.75">
      <c r="A22" s="77" t="s">
        <v>34</v>
      </c>
      <c r="B22" s="55">
        <v>12</v>
      </c>
      <c r="C22" s="56">
        <f t="shared" si="0"/>
        <v>82</v>
      </c>
      <c r="D22" s="58"/>
      <c r="E22" s="56"/>
      <c r="F22" s="57">
        <f t="shared" si="1"/>
      </c>
    </row>
    <row r="23" spans="1:6" ht="12.75">
      <c r="A23" s="77" t="s">
        <v>35</v>
      </c>
      <c r="B23" s="55">
        <v>12</v>
      </c>
      <c r="C23" s="56">
        <f t="shared" si="0"/>
        <v>94</v>
      </c>
      <c r="D23" s="58"/>
      <c r="E23" s="56"/>
      <c r="F23" s="57">
        <f t="shared" si="1"/>
      </c>
    </row>
    <row r="24" spans="1:6" ht="13.5" thickBot="1">
      <c r="A24" s="78" t="s">
        <v>36</v>
      </c>
      <c r="B24" s="63">
        <v>6</v>
      </c>
      <c r="C24" s="19">
        <f t="shared" si="0"/>
        <v>100</v>
      </c>
      <c r="D24" s="68"/>
      <c r="E24" s="19"/>
      <c r="F24" s="74">
        <f t="shared" si="1"/>
      </c>
    </row>
    <row r="25" spans="1:6" ht="12.75">
      <c r="A25" s="4"/>
      <c r="B25" s="4"/>
      <c r="C25" s="14" t="s">
        <v>13</v>
      </c>
      <c r="D25" s="14"/>
      <c r="E25" s="14"/>
      <c r="F25" s="33">
        <f>SUM(F13:F24)</f>
        <v>-7</v>
      </c>
    </row>
    <row r="26" spans="1:6" ht="12.75">
      <c r="A26" s="4"/>
      <c r="B26" s="4"/>
      <c r="C26" s="4"/>
      <c r="D26" s="4"/>
      <c r="E26" s="4"/>
      <c r="F26" s="4"/>
    </row>
    <row r="27" spans="1:6" ht="12.75">
      <c r="A27" s="3"/>
      <c r="B27" s="3"/>
      <c r="C27" s="3"/>
      <c r="D27" s="3"/>
      <c r="E27" s="3"/>
      <c r="F27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2019-09-24T04:47:41Z</cp:lastPrinted>
  <dcterms:created xsi:type="dcterms:W3CDTF">1999-04-30T04:59:30Z</dcterms:created>
  <dcterms:modified xsi:type="dcterms:W3CDTF">2020-01-16T12:18:22Z</dcterms:modified>
  <cp:category/>
  <cp:version/>
  <cp:contentType/>
  <cp:contentStatus/>
</cp:coreProperties>
</file>